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9525" activeTab="1"/>
  </bookViews>
  <sheets>
    <sheet name="Venituri" sheetId="1" r:id="rId1"/>
    <sheet name="Cheltuieli" sheetId="2" r:id="rId2"/>
  </sheets>
  <externalReferences>
    <externalReference r:id="rId5"/>
  </externalReferences>
  <definedNames>
    <definedName name="_xlnm.Print_Area" localSheetId="0">'Venituri'!$A$1:$I$89</definedName>
  </definedNames>
  <calcPr fullCalcOnLoad="1"/>
</workbook>
</file>

<file path=xl/sharedStrings.xml><?xml version="1.0" encoding="utf-8"?>
<sst xmlns="http://schemas.openxmlformats.org/spreadsheetml/2006/main" count="428" uniqueCount="380">
  <si>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</si>
  <si>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</si>
  <si>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</si>
  <si>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</si>
  <si>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</si>
  <si>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</si>
  <si>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</si>
  <si>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</si>
  <si>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</si>
  <si>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</si>
  <si>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</si>
  <si>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</si>
  <si>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</si>
  <si>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</si>
  <si>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</si>
  <si>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</si>
  <si>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</si>
  <si>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TITLUL III DOBANZI</t>
  </si>
  <si>
    <t>TITLUL VI TRANSFERURI INTRE UNITATI ALE ADMINISTRATIEI PUBLICE</t>
  </si>
  <si>
    <t>57. 00</t>
  </si>
  <si>
    <t>TITLUL IX ASISTENTA SOCIALA</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</si>
  <si>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</si>
  <si>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</si>
  <si>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</si>
  <si>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</si>
  <si>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</si>
  <si>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</si>
  <si>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</si>
  <si>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</si>
  <si>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</si>
  <si>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SANATATE</t>
  </si>
  <si>
    <t>66.00.05.70</t>
  </si>
  <si>
    <t>66 .05</t>
  </si>
  <si>
    <t>Cheltuieli de salarii in bani</t>
  </si>
  <si>
    <t>66.05.01</t>
  </si>
  <si>
    <t>Salarii de baza</t>
  </si>
  <si>
    <t>Indemnizatii platite unor persoane din afara unitatii</t>
  </si>
  <si>
    <t>66.05.10</t>
  </si>
  <si>
    <t>Indemnizatii de delegare</t>
  </si>
  <si>
    <t>66.05.10.01</t>
  </si>
  <si>
    <t>Indemnizatii de detasare</t>
  </si>
  <si>
    <t>66.05.10.01.01</t>
  </si>
  <si>
    <t>66.05.10.01.12</t>
  </si>
  <si>
    <t>Contributii</t>
  </si>
  <si>
    <t>66.05.10.01.13</t>
  </si>
  <si>
    <t>Contributii de asigurari sociale de stat</t>
  </si>
  <si>
    <t>Contributii de asigurari de somaj</t>
  </si>
  <si>
    <t>66.05.10.01.30</t>
  </si>
  <si>
    <t>Contributii de asigurari sociale de sanatate</t>
  </si>
  <si>
    <t>66.05.10.03.01</t>
  </si>
  <si>
    <t xml:space="preserve">Contributii de asigurari pentru accidente de munca si boli profesionale </t>
  </si>
  <si>
    <t>66.05.10.03.02</t>
  </si>
  <si>
    <t>Contributii pentru concedii si indemnizatii</t>
  </si>
  <si>
    <t>66.05.10.03.03</t>
  </si>
  <si>
    <t>66.05.10.03.04</t>
  </si>
  <si>
    <t>Bunuri si servicii</t>
  </si>
  <si>
    <t>66.05.10.03.06</t>
  </si>
  <si>
    <t>Furnituri de birou</t>
  </si>
  <si>
    <t>66.05.20</t>
  </si>
  <si>
    <t>Materiale pentru curatenie</t>
  </si>
  <si>
    <t>66.05.20.01</t>
  </si>
  <si>
    <t>Incalzit, iluminat si forta motrica</t>
  </si>
  <si>
    <t>66.05.20.01.01</t>
  </si>
  <si>
    <t>Apa, canal si salubritate</t>
  </si>
  <si>
    <t>66.05.20.01.02</t>
  </si>
  <si>
    <t>Carburanti si lubrifianti</t>
  </si>
  <si>
    <t>66.05.20.01.03</t>
  </si>
  <si>
    <t>Piese de schimb</t>
  </si>
  <si>
    <t>66.05.20.01.04</t>
  </si>
  <si>
    <t>Posta, telecomunicatii, radio, tv, internet</t>
  </si>
  <si>
    <t>66.05.20.01.05</t>
  </si>
  <si>
    <t>Materiale si prestari de servicii cu caracter functional din care:</t>
  </si>
  <si>
    <t>66.05.20.01.06</t>
  </si>
  <si>
    <t>Materiale si prestari de servicii cu caracter functional pt ch.proprii</t>
  </si>
  <si>
    <t>66.05.20.01.08</t>
  </si>
  <si>
    <t>Alte bunuri si servicii pentru intretinere si functionare, din care:</t>
  </si>
  <si>
    <t>66.05.20.01.09</t>
  </si>
  <si>
    <t xml:space="preserve"> - sume pentru servicii poştale în vederea distribuţiei cardurilor naţionale </t>
  </si>
  <si>
    <t xml:space="preserve">  - sume pentru servicii de mententanta si suport tehnic pentru sistemul ERP</t>
  </si>
  <si>
    <t>66.05.20.01.30</t>
  </si>
  <si>
    <t>Reparatii curente</t>
  </si>
  <si>
    <t>66.05.20.02</t>
  </si>
  <si>
    <t>Bunuri de natura obiectelor de inventar</t>
  </si>
  <si>
    <t>Alte obiecte de inventar</t>
  </si>
  <si>
    <t>Deplasari, detasari, transferari</t>
  </si>
  <si>
    <t>66.05.20.05</t>
  </si>
  <si>
    <t>Deplasari interne, detasari, transferari</t>
  </si>
  <si>
    <t>66.05.20.05.30</t>
  </si>
  <si>
    <t>Deplasari in strainatate</t>
  </si>
  <si>
    <t>66.05.20.06</t>
  </si>
  <si>
    <t>Carti, publicatii si materiale documentare</t>
  </si>
  <si>
    <t>66.05.20.06.01</t>
  </si>
  <si>
    <t>Consultanta si expertiza</t>
  </si>
  <si>
    <t>66.05.20.06.02</t>
  </si>
  <si>
    <t>Pregatire profesionala</t>
  </si>
  <si>
    <t>66.05.20.11</t>
  </si>
  <si>
    <t>Protectia muncii</t>
  </si>
  <si>
    <t>66.05.20.12</t>
  </si>
  <si>
    <t>Alte cheltuieli</t>
  </si>
  <si>
    <t>66.05.20.13</t>
  </si>
  <si>
    <t>Chirii</t>
  </si>
  <si>
    <t>66.05.20.14</t>
  </si>
  <si>
    <t>Alte cheltuieli cu bunuri si servicii</t>
  </si>
  <si>
    <t>66.05.20.30</t>
  </si>
  <si>
    <t>66.05.20.30.04</t>
  </si>
  <si>
    <t>Alte dobanzi</t>
  </si>
  <si>
    <t>66.05.20.30.30</t>
  </si>
  <si>
    <t>Dobanda datorata trezoreriei statului</t>
  </si>
  <si>
    <t>Despagubiri civile</t>
  </si>
  <si>
    <t>66.05.70</t>
  </si>
  <si>
    <t>Active fixe</t>
  </si>
  <si>
    <t>Constructii</t>
  </si>
  <si>
    <t>66.05.71</t>
  </si>
  <si>
    <t>Masini, echipamente si mijloace de transport</t>
  </si>
  <si>
    <t>66.05.71.01</t>
  </si>
  <si>
    <t>Mobilier, aparatura birotica si alte active corporale</t>
  </si>
  <si>
    <t>Alte active fixe</t>
  </si>
  <si>
    <t>66.05.71.01.02</t>
  </si>
  <si>
    <t>Reparatii capitale aferente activelor fixe</t>
  </si>
  <si>
    <t>Administratia centrala</t>
  </si>
  <si>
    <t>66.05.71.01.30</t>
  </si>
  <si>
    <t>Servicii publice descentralizate, din care:</t>
  </si>
  <si>
    <t xml:space="preserve"> Plati efectuate in anii precedenti si recuperate in anul curent</t>
  </si>
  <si>
    <t>Materiale si prestari de servicii cu caracter medical</t>
  </si>
  <si>
    <t>66.05.02</t>
  </si>
  <si>
    <t>Produse farmaceutice, materiale sanitare specifice si dispozitive medicale</t>
  </si>
  <si>
    <t>Medicamente cu si fara contributie personala</t>
  </si>
  <si>
    <t xml:space="preserve">    ~ activitatea curenta</t>
  </si>
  <si>
    <t>66.05.03.01</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</si>
  <si>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</si>
  <si>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</si>
  <si>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</si>
  <si>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</si>
  <si>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</si>
  <si>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</si>
  <si>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66.05.03.03</t>
  </si>
  <si>
    <t xml:space="preserve">          Programul national detratament pentru boli rare</t>
  </si>
  <si>
    <t xml:space="preserve">          Programul national de tratament al bolilor neurologice</t>
  </si>
  <si>
    <t>66.05.03.05</t>
  </si>
  <si>
    <t xml:space="preserve">          Programul national de tratament al hemofiliei si talasemiei</t>
  </si>
  <si>
    <t>66.05.04</t>
  </si>
  <si>
    <t xml:space="preserve">          Programul national  de diabet zaharat</t>
  </si>
  <si>
    <t>66.05.04.01</t>
  </si>
  <si>
    <t xml:space="preserve">          Programul national de boli endocrine</t>
  </si>
  <si>
    <t xml:space="preserve">          Programul national de transplant de organe, tesuturi si celule de origine umana</t>
  </si>
  <si>
    <t xml:space="preserve">         Programul national de sanatate mintala</t>
  </si>
  <si>
    <t>66.05.04.02</t>
  </si>
  <si>
    <t xml:space="preserve">          Programul national de oncologie</t>
  </si>
  <si>
    <t>66.05.04.03</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</si>
  <si>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</si>
  <si>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</si>
  <si>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</si>
  <si>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</si>
  <si>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</si>
  <si>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</si>
  <si>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</si>
  <si>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</si>
  <si>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66.05.04.05</t>
  </si>
  <si>
    <t xml:space="preserve">         Programul national de boli cardiovasculare</t>
  </si>
  <si>
    <t xml:space="preserve">       Programul national de sanatate mintala</t>
  </si>
  <si>
    <t xml:space="preserve"> Subprogramul de reconstructie mamara dupa afectiuni oncologice prin endoprotezare</t>
  </si>
  <si>
    <t>66.05.05</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</si>
  <si>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</si>
  <si>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</si>
  <si>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</si>
  <si>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</si>
  <si>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</si>
  <si>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</si>
  <si>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</si>
  <si>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66.05.06</t>
  </si>
  <si>
    <t>Servicii medicale in ambulator</t>
  </si>
  <si>
    <t>Asistenta medicala primara, din care:</t>
  </si>
  <si>
    <t xml:space="preserve">   - activitate curenta</t>
  </si>
  <si>
    <t>66.05.07</t>
  </si>
  <si>
    <t xml:space="preserve">  - centre de permanenta</t>
  </si>
  <si>
    <t>66.05.11</t>
  </si>
  <si>
    <t>Asistenta medicala  pentru specialitati clinice, din care:</t>
  </si>
  <si>
    <t>66.05.56</t>
  </si>
  <si>
    <t>~  OUG 35/2015</t>
  </si>
  <si>
    <t>66.05.56.02</t>
  </si>
  <si>
    <t>Asistenta medicala stomatologica, din care:</t>
  </si>
  <si>
    <t xml:space="preserve">   -  sume pentru servicii medicale tratament si medicatie pentru personalul contractual din sistemul sanitar</t>
  </si>
  <si>
    <t>68.05.57.00</t>
  </si>
  <si>
    <t>68.05.57.02</t>
  </si>
  <si>
    <t>Asistenta medicala pentru specialitati paraclinice, din care:</t>
  </si>
  <si>
    <t>68.05.57.02.01</t>
  </si>
  <si>
    <t xml:space="preserve">    ~ Subprogramul de monitorizarea activa a terapiilor specifice oncologice  prin PET CT</t>
  </si>
  <si>
    <t>68.05.05.01</t>
  </si>
  <si>
    <t xml:space="preserve">    ~  sume pentru evaluarea anuala a bolnavilor cu diabet zaharat (hemoglobina glicata)</t>
  </si>
  <si>
    <t>68.05.06</t>
  </si>
  <si>
    <t xml:space="preserve">    ~ Subprogramul de diagnostic genetic al tumorilor solide maligne ( sarcom Ewing si neuroblastom ) la copii si adulti</t>
  </si>
  <si>
    <t>97. 05</t>
  </si>
  <si>
    <t xml:space="preserve">Asistenta medicala in centrele medicale multifunctionale, din care: </t>
  </si>
  <si>
    <t>Servicii de urgenta prespitalicesti si transport sanitar</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</si>
  <si>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</si>
  <si>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</si>
  <si>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</si>
  <si>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</si>
  <si>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</si>
  <si>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Unitati de recuperare-reabilitare a sanatatii, din care:</t>
  </si>
  <si>
    <t xml:space="preserve">   ~ personal contractual</t>
  </si>
  <si>
    <t>Ingrijiri medicale la domiciliu</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</si>
  <si>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</si>
  <si>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</si>
  <si>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</si>
  <si>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</si>
  <si>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</si>
  <si>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</si>
  <si>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 influente financiare salariale conform O.G. nr.7 /2017 </t>
  </si>
  <si>
    <t>ASIGURARI SI ASISTENTA SOCIALA</t>
  </si>
  <si>
    <r>
      <t>TITLUL</t>
    </r>
    <r>
      <rPr>
        <b/>
        <i/>
        <sz val="10"/>
        <rFont val="Palatino Linotype"/>
        <family val="1"/>
      </rPr>
      <t xml:space="preserve"> IX</t>
    </r>
    <r>
      <rPr>
        <b/>
        <sz val="10"/>
        <rFont val="Palatino Linotype"/>
        <family val="1"/>
      </rPr>
      <t xml:space="preserve"> ASISTENTA SOCIALA</t>
    </r>
  </si>
  <si>
    <t>Ajutoare sociale</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</si>
  <si>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</si>
  <si>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</si>
  <si>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</si>
  <si>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</si>
  <si>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</si>
  <si>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 xml:space="preserve">  ~ hotarari judecatoresti</t>
  </si>
  <si>
    <r>
      <t xml:space="preserve">Alte drepturi salariale in bani, </t>
    </r>
    <r>
      <rPr>
        <sz val="10"/>
        <rFont val="Palatino Linotype"/>
        <family val="1"/>
      </rPr>
      <t>din care:</t>
    </r>
  </si>
  <si>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</si>
  <si>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</si>
  <si>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</si>
  <si>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</si>
  <si>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</si>
  <si>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</si>
  <si>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</si>
  <si>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</si>
  <si>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</si>
  <si>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</si>
  <si>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</si>
  <si>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</si>
  <si>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</si>
  <si>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</si>
  <si>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</si>
  <si>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</si>
  <si>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</si>
  <si>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</si>
  <si>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</si>
  <si>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</si>
  <si>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</si>
  <si>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</si>
  <si>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</si>
  <si>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</si>
  <si>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</si>
  <si>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</si>
  <si>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</si>
  <si>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</si>
  <si>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</si>
  <si>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</si>
  <si>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</si>
  <si>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</si>
  <si>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</si>
  <si>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</si>
  <si>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</si>
  <si>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</si>
  <si>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</si>
  <si>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</si>
  <si>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</si>
  <si>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</si>
  <si>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</si>
  <si>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</si>
  <si>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</si>
  <si>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</si>
  <si>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</si>
  <si>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</si>
  <si>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</si>
  <si>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</si>
  <si>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</si>
  <si>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</si>
  <si>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</si>
  <si>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</si>
  <si>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</si>
  <si>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</si>
  <si>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</si>
  <si>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</si>
  <si>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</si>
  <si>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</si>
  <si>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</si>
  <si>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</si>
  <si>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</si>
  <si>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</si>
  <si>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</si>
  <si>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</si>
  <si>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</si>
  <si>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</si>
  <si>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</si>
  <si>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</si>
  <si>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</si>
  <si>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</si>
  <si>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</si>
  <si>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</si>
  <si>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</si>
  <si>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</si>
  <si>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</si>
  <si>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</si>
  <si>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</si>
  <si>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</si>
  <si>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</si>
  <si>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</si>
  <si>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</si>
  <si>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</si>
  <si>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</si>
  <si>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</si>
  <si>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</si>
  <si>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</si>
  <si>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</si>
  <si>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</si>
  <si>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</si>
  <si>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</si>
  <si>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</si>
  <si>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</si>
  <si>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</si>
  <si>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</si>
  <si>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</si>
  <si>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</si>
  <si>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</si>
  <si>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</si>
  <si>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</si>
  <si>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</si>
  <si>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</si>
  <si>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</si>
  <si>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</si>
  <si>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</si>
  <si>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</si>
  <si>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</si>
  <si>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</si>
  <si>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</si>
  <si>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</si>
  <si>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</si>
  <si>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</si>
  <si>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</si>
  <si>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</si>
  <si>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</si>
  <si>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</si>
  <si>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</si>
  <si>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</si>
  <si>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</si>
  <si>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</si>
  <si>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</si>
  <si>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</si>
  <si>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</si>
  <si>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</si>
  <si>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</si>
  <si>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</si>
  <si>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</si>
  <si>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</si>
  <si>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</si>
  <si>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</si>
  <si>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</si>
  <si>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</si>
  <si>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</si>
  <si>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</si>
  <si>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</si>
  <si>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</si>
  <si>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</si>
  <si>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</si>
  <si>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</si>
  <si>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</si>
  <si>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</si>
  <si>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</si>
  <si>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</si>
  <si>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</si>
  <si>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</si>
  <si>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</si>
  <si>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</si>
  <si>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</si>
  <si>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</si>
  <si>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</si>
  <si>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</si>
  <si>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</si>
  <si>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</si>
  <si>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</si>
  <si>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</si>
  <si>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lei</t>
  </si>
  <si>
    <t>21.05.26</t>
  </si>
  <si>
    <t>Director economic,</t>
  </si>
  <si>
    <t>Ec.Lăța Ionuț</t>
  </si>
  <si>
    <t>Ec.Vladu Maria</t>
  </si>
  <si>
    <t>CONT DE EXECUTIE VENITURI IANUARIE  2018</t>
  </si>
  <si>
    <t>CONT DE EXECUTIE CHELTUIELI IANUARIE  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</si>
</sst>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0.00_ ;[Red]\-#,##0.00\ "/>
    <numFmt numFmtId="166" formatCode="#,##0.00;[Red]#,##0.00"/>
    <numFmt numFmtId="167" formatCode="#,##0.0"/>
    <numFmt numFmtId="168" formatCode="#,##0.000"/>
  </numFmts>
  <fonts count="39">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b/>
      <sz val="11"/>
      <name val="Palatino Linotype"/>
      <family val="1"/>
    </font>
    <font>
      <i/>
      <sz val="10"/>
      <name val="Palatino Linotype"/>
      <family val="1"/>
    </font>
    <font>
      <b/>
      <i/>
      <sz val="11"/>
      <name val="Palatino Linotype"/>
      <family val="1"/>
    </font>
    <font>
      <sz val="10"/>
      <color indexed="8"/>
      <name val="Palatino Linotype"/>
      <family val="1"/>
    </font>
    <font>
      <b/>
      <sz val="10"/>
      <color indexed="8"/>
      <name val="Palatino Linotype"/>
      <family val="1"/>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5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3" fontId="5"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4"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 fontId="5" fillId="0" borderId="0" xfId="0" applyNumberFormat="1" applyFont="1" applyFill="1" applyBorder="1" applyAlignment="1">
      <alignment/>
    </xf>
    <xf numFmtId="49" fontId="5" fillId="0" borderId="10" xfId="0" applyNumberFormat="1" applyFont="1" applyFill="1" applyBorder="1" applyAlignment="1">
      <alignment vertical="top" wrapText="1"/>
    </xf>
    <xf numFmtId="165" fontId="5" fillId="0" borderId="10" xfId="62" applyNumberFormat="1" applyFont="1" applyFill="1" applyBorder="1" applyAlignment="1" applyProtection="1">
      <alignment horizontal="left" wrapText="1"/>
      <protection/>
    </xf>
    <xf numFmtId="3" fontId="5" fillId="0" borderId="10" xfId="63" applyNumberFormat="1" applyFont="1" applyFill="1" applyBorder="1" applyAlignment="1" applyProtection="1">
      <alignment horizontal="right" wrapText="1"/>
      <protection/>
    </xf>
    <xf numFmtId="3" fontId="5" fillId="0" borderId="0" xfId="0" applyNumberFormat="1" applyFont="1" applyFill="1" applyBorder="1" applyAlignment="1">
      <alignment/>
    </xf>
    <xf numFmtId="166" fontId="5" fillId="0" borderId="0"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165" fontId="5" fillId="0" borderId="10" xfId="62" applyNumberFormat="1" applyFont="1" applyFill="1" applyBorder="1" applyAlignment="1">
      <alignment wrapText="1"/>
      <protection/>
    </xf>
    <xf numFmtId="3" fontId="5" fillId="0" borderId="10" xfId="63" applyNumberFormat="1" applyFont="1" applyFill="1" applyBorder="1" applyAlignment="1">
      <alignment horizontal="right" wrapText="1"/>
      <protection/>
    </xf>
    <xf numFmtId="49" fontId="5" fillId="0" borderId="10" xfId="0" applyNumberFormat="1" applyFont="1" applyFill="1" applyBorder="1" applyAlignment="1">
      <alignment horizontal="left" vertical="top" wrapText="1"/>
    </xf>
    <xf numFmtId="4"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3" fontId="2" fillId="0" borderId="10" xfId="63" applyNumberFormat="1" applyFont="1" applyFill="1" applyBorder="1" applyAlignment="1" applyProtection="1">
      <alignment horizontal="right" wrapText="1"/>
      <protection/>
    </xf>
    <xf numFmtId="3" fontId="2" fillId="0" borderId="10" xfId="0" applyNumberFormat="1" applyFont="1" applyFill="1" applyBorder="1" applyAlignment="1">
      <alignment/>
    </xf>
    <xf numFmtId="165" fontId="2" fillId="0" borderId="10" xfId="62" applyNumberFormat="1" applyFont="1" applyFill="1" applyBorder="1" applyAlignment="1">
      <alignment wrapText="1"/>
      <protection/>
    </xf>
    <xf numFmtId="49" fontId="2" fillId="0" borderId="10" xfId="0" applyNumberFormat="1" applyFont="1" applyFill="1" applyBorder="1" applyAlignment="1">
      <alignment vertical="top" wrapText="1"/>
    </xf>
    <xf numFmtId="165" fontId="2" fillId="0" borderId="10" xfId="62" applyNumberFormat="1" applyFont="1" applyFill="1" applyBorder="1" applyAlignment="1" applyProtection="1">
      <alignment horizontal="left" vertical="center" wrapText="1"/>
      <protection/>
    </xf>
    <xf numFmtId="3" fontId="6" fillId="0" borderId="10" xfId="63" applyNumberFormat="1" applyFont="1" applyFill="1" applyBorder="1" applyAlignment="1">
      <alignment horizontal="right" wrapText="1"/>
      <protection/>
    </xf>
    <xf numFmtId="3" fontId="7" fillId="0" borderId="0" xfId="0" applyNumberFormat="1" applyFont="1" applyFill="1" applyBorder="1" applyAlignment="1">
      <alignment/>
    </xf>
    <xf numFmtId="0" fontId="7" fillId="0" borderId="0" xfId="0" applyFont="1" applyFill="1" applyAlignment="1">
      <alignment/>
    </xf>
    <xf numFmtId="165" fontId="7" fillId="0" borderId="10" xfId="62" applyNumberFormat="1" applyFont="1" applyFill="1" applyBorder="1" applyAlignment="1">
      <alignment wrapText="1"/>
      <protection/>
    </xf>
    <xf numFmtId="3" fontId="8" fillId="0" borderId="10" xfId="0" applyNumberFormat="1" applyFont="1" applyFill="1" applyBorder="1" applyAlignment="1">
      <alignment horizontal="right"/>
    </xf>
    <xf numFmtId="49" fontId="7" fillId="0" borderId="10" xfId="0" applyNumberFormat="1" applyFont="1" applyFill="1" applyBorder="1" applyAlignment="1">
      <alignment vertical="top" wrapText="1"/>
    </xf>
    <xf numFmtId="3" fontId="5" fillId="0" borderId="10" xfId="63" applyNumberFormat="1" applyFont="1" applyFill="1" applyBorder="1" applyAlignment="1">
      <alignment horizontal="right"/>
      <protection/>
    </xf>
    <xf numFmtId="3" fontId="2" fillId="0" borderId="10" xfId="0" applyNumberFormat="1" applyFont="1" applyFill="1" applyBorder="1" applyAlignment="1">
      <alignment vertical="top" wrapText="1"/>
    </xf>
    <xf numFmtId="165" fontId="5"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3" fontId="6" fillId="0" borderId="10" xfId="63" applyNumberFormat="1" applyFont="1" applyFill="1" applyBorder="1" applyAlignment="1" applyProtection="1">
      <alignment horizontal="righ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3" fontId="7" fillId="0" borderId="10" xfId="0" applyNumberFormat="1" applyFont="1" applyFill="1" applyBorder="1" applyAlignment="1">
      <alignment horizontal="right"/>
    </xf>
    <xf numFmtId="4" fontId="5" fillId="0" borderId="10" xfId="0" applyNumberFormat="1" applyFont="1" applyFill="1" applyBorder="1" applyAlignment="1" applyProtection="1">
      <alignment horizontal="left" wrapText="1"/>
      <protection/>
    </xf>
    <xf numFmtId="165" fontId="9"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3" fontId="2" fillId="0" borderId="10"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165" fontId="9" fillId="0" borderId="10" xfId="62" applyNumberFormat="1" applyFont="1" applyFill="1" applyBorder="1" applyAlignment="1">
      <alignment horizontal="left" vertical="center" wrapText="1"/>
      <protection/>
    </xf>
    <xf numFmtId="165" fontId="10" fillId="0" borderId="10" xfId="63" applyNumberFormat="1" applyFont="1" applyFill="1" applyBorder="1" applyAlignment="1">
      <alignment horizontal="left" vertical="center" wrapText="1"/>
      <protection/>
    </xf>
    <xf numFmtId="165" fontId="9" fillId="0" borderId="10" xfId="63" applyNumberFormat="1" applyFont="1" applyFill="1" applyBorder="1" applyAlignment="1">
      <alignment horizontal="left" vertical="center" wrapText="1"/>
      <protection/>
    </xf>
    <xf numFmtId="3" fontId="2" fillId="0" borderId="0" xfId="0" applyNumberFormat="1" applyFont="1" applyFill="1" applyBorder="1" applyAlignment="1" applyProtection="1">
      <alignment/>
      <protection/>
    </xf>
    <xf numFmtId="3" fontId="2" fillId="0" borderId="10" xfId="0" applyNumberFormat="1" applyFont="1" applyFill="1" applyBorder="1" applyAlignment="1" applyProtection="1">
      <alignment vertical="top" wrapText="1"/>
      <protection/>
    </xf>
    <xf numFmtId="3" fontId="2" fillId="0" borderId="10" xfId="62" applyNumberFormat="1" applyFont="1" applyFill="1" applyBorder="1" applyAlignment="1">
      <alignment wrapText="1"/>
      <protection/>
    </xf>
    <xf numFmtId="165" fontId="5" fillId="0" borderId="10" xfId="61" applyNumberFormat="1" applyFont="1" applyFill="1" applyBorder="1" applyAlignment="1">
      <alignment vertical="top" wrapText="1"/>
      <protection/>
    </xf>
    <xf numFmtId="49" fontId="5" fillId="0" borderId="10" xfId="0" applyNumberFormat="1" applyFont="1" applyFill="1" applyBorder="1" applyAlignment="1" applyProtection="1">
      <alignment vertical="top" wrapText="1"/>
      <protection/>
    </xf>
    <xf numFmtId="49" fontId="2" fillId="0" borderId="10" xfId="0" applyNumberFormat="1" applyFont="1" applyFill="1" applyBorder="1" applyAlignment="1" applyProtection="1">
      <alignment vertical="top" wrapText="1"/>
      <protection/>
    </xf>
    <xf numFmtId="165"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Border="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5" fontId="5" fillId="0" borderId="10" xfId="62" applyNumberFormat="1" applyFont="1" applyFill="1" applyBorder="1" applyAlignment="1">
      <alignment/>
      <protection/>
    </xf>
    <xf numFmtId="165" fontId="2" fillId="0" borderId="10" xfId="62" applyNumberFormat="1" applyFont="1" applyFill="1" applyBorder="1" applyAlignment="1">
      <alignment/>
      <protection/>
    </xf>
    <xf numFmtId="165" fontId="2" fillId="24" borderId="10" xfId="62" applyNumberFormat="1" applyFont="1" applyFill="1" applyBorder="1" applyAlignment="1">
      <alignment wrapText="1"/>
      <protection/>
    </xf>
    <xf numFmtId="3" fontId="4" fillId="24" borderId="10" xfId="0" applyNumberFormat="1" applyFont="1" applyFill="1" applyBorder="1" applyAlignment="1">
      <alignment horizontal="right"/>
    </xf>
    <xf numFmtId="3" fontId="2" fillId="24" borderId="10" xfId="63" applyNumberFormat="1" applyFont="1" applyFill="1" applyBorder="1" applyAlignment="1" applyProtection="1">
      <alignment horizontal="right" wrapText="1"/>
      <protection/>
    </xf>
    <xf numFmtId="3" fontId="2" fillId="24" borderId="10" xfId="0" applyNumberFormat="1" applyFont="1" applyFill="1" applyBorder="1" applyAlignment="1">
      <alignment/>
    </xf>
    <xf numFmtId="0" fontId="0" fillId="0" borderId="0" xfId="57" applyFill="1" applyAlignment="1">
      <alignment wrapText="1"/>
      <protection/>
    </xf>
    <xf numFmtId="0" fontId="12" fillId="0" borderId="0" xfId="57" applyFont="1" applyFill="1" applyAlignment="1">
      <alignment horizontal="left"/>
      <protection/>
    </xf>
    <xf numFmtId="4" fontId="13" fillId="0" borderId="0" xfId="57" applyNumberFormat="1" applyFont="1" applyFill="1" applyAlignment="1">
      <alignment horizontal="center"/>
      <protection/>
    </xf>
    <xf numFmtId="0" fontId="0" fillId="0" borderId="0" xfId="57" applyFill="1">
      <alignment/>
      <protection/>
    </xf>
    <xf numFmtId="4" fontId="0" fillId="0" borderId="0" xfId="57" applyNumberFormat="1" applyFill="1" applyBorder="1">
      <alignment/>
      <protection/>
    </xf>
    <xf numFmtId="0" fontId="0" fillId="0" borderId="0" xfId="57" applyFill="1" applyBorder="1">
      <alignment/>
      <protection/>
    </xf>
    <xf numFmtId="0" fontId="13" fillId="0" borderId="0" xfId="57" applyFont="1" applyFill="1" applyAlignment="1">
      <alignment horizontal="left"/>
      <protection/>
    </xf>
    <xf numFmtId="0" fontId="14" fillId="0" borderId="0" xfId="57" applyFont="1" applyFill="1" applyAlignment="1">
      <alignment vertical="center" wrapText="1"/>
      <protection/>
    </xf>
    <xf numFmtId="0" fontId="14" fillId="0" borderId="0" xfId="57" applyFont="1" applyFill="1" applyBorder="1" applyAlignment="1">
      <alignment horizontal="left"/>
      <protection/>
    </xf>
    <xf numFmtId="0" fontId="12" fillId="0" borderId="0" xfId="57" applyFont="1" applyFill="1" applyBorder="1">
      <alignment/>
      <protection/>
    </xf>
    <xf numFmtId="0" fontId="0" fillId="0" borderId="0" xfId="57" applyFont="1" applyFill="1" applyBorder="1">
      <alignment/>
      <protection/>
    </xf>
    <xf numFmtId="4" fontId="0" fillId="0" borderId="0" xfId="57" applyNumberFormat="1" applyFont="1" applyFill="1" applyBorder="1">
      <alignment/>
      <protection/>
    </xf>
    <xf numFmtId="0" fontId="12" fillId="0" borderId="0" xfId="57" applyFont="1" applyFill="1" applyAlignment="1">
      <alignment horizontal="center"/>
      <protection/>
    </xf>
    <xf numFmtId="0" fontId="0" fillId="0" borderId="0" xfId="57" applyFill="1" applyBorder="1" applyAlignment="1">
      <alignment horizontal="center" wrapText="1"/>
      <protection/>
    </xf>
    <xf numFmtId="4" fontId="14" fillId="0" borderId="10" xfId="57" applyNumberFormat="1" applyFont="1" applyFill="1" applyBorder="1" applyAlignment="1">
      <alignment horizontal="center" vertical="center" wrapText="1"/>
      <protection/>
    </xf>
    <xf numFmtId="4" fontId="14" fillId="0" borderId="10" xfId="57" applyNumberFormat="1" applyFont="1" applyFill="1" applyBorder="1" applyAlignment="1">
      <alignment horizontal="center" vertical="center" wrapText="1"/>
      <protection/>
    </xf>
    <xf numFmtId="3" fontId="14" fillId="0" borderId="10" xfId="57" applyNumberFormat="1" applyFont="1" applyFill="1" applyBorder="1" applyAlignment="1">
      <alignment horizontal="center" vertical="center" wrapText="1"/>
      <protection/>
    </xf>
    <xf numFmtId="4" fontId="14" fillId="0" borderId="0" xfId="57" applyNumberFormat="1" applyFont="1" applyFill="1" applyBorder="1" applyAlignment="1">
      <alignment horizontal="center" vertical="center" wrapText="1"/>
      <protection/>
    </xf>
    <xf numFmtId="0" fontId="0" fillId="0" borderId="0" xfId="57" applyFont="1" applyFill="1">
      <alignment/>
      <protection/>
    </xf>
    <xf numFmtId="3" fontId="14" fillId="0" borderId="10" xfId="57" applyNumberFormat="1" applyFont="1" applyFill="1" applyBorder="1" applyAlignment="1">
      <alignment horizontal="center"/>
      <protection/>
    </xf>
    <xf numFmtId="3" fontId="14" fillId="0" borderId="10" xfId="57" applyNumberFormat="1" applyFont="1" applyFill="1" applyBorder="1" applyAlignment="1">
      <alignment horizontal="center" wrapText="1"/>
      <protection/>
    </xf>
    <xf numFmtId="3" fontId="14" fillId="0" borderId="0" xfId="57" applyNumberFormat="1" applyFont="1" applyFill="1" applyBorder="1" applyAlignment="1">
      <alignment horizontal="center"/>
      <protection/>
    </xf>
    <xf numFmtId="3" fontId="0" fillId="0" borderId="0" xfId="57" applyNumberFormat="1" applyFont="1" applyFill="1" applyBorder="1">
      <alignment/>
      <protection/>
    </xf>
    <xf numFmtId="3" fontId="0" fillId="0" borderId="0" xfId="57" applyNumberFormat="1" applyFont="1" applyFill="1">
      <alignment/>
      <protection/>
    </xf>
    <xf numFmtId="49" fontId="15" fillId="0" borderId="10" xfId="57" applyNumberFormat="1" applyFont="1" applyFill="1" applyBorder="1" applyAlignment="1">
      <alignment horizontal="left"/>
      <protection/>
    </xf>
    <xf numFmtId="4" fontId="14" fillId="0" borderId="10" xfId="57" applyNumberFormat="1" applyFont="1" applyFill="1" applyBorder="1" applyAlignment="1">
      <alignment wrapText="1"/>
      <protection/>
    </xf>
    <xf numFmtId="3" fontId="14" fillId="0" borderId="10" xfId="57" applyNumberFormat="1" applyFont="1" applyFill="1" applyBorder="1">
      <alignment/>
      <protection/>
    </xf>
    <xf numFmtId="4" fontId="14" fillId="0" borderId="0" xfId="57" applyNumberFormat="1" applyFont="1" applyFill="1" applyBorder="1">
      <alignment/>
      <protection/>
    </xf>
    <xf numFmtId="3" fontId="0" fillId="0" borderId="0" xfId="57" applyNumberFormat="1" applyFill="1" applyBorder="1">
      <alignment/>
      <protection/>
    </xf>
    <xf numFmtId="49" fontId="16" fillId="0" borderId="10" xfId="57" applyNumberFormat="1" applyFont="1" applyFill="1" applyBorder="1" applyAlignment="1">
      <alignment horizontal="left"/>
      <protection/>
    </xf>
    <xf numFmtId="4" fontId="0" fillId="0" borderId="10" xfId="57" applyNumberFormat="1" applyFont="1" applyFill="1" applyBorder="1" applyAlignment="1">
      <alignment wrapText="1"/>
      <protection/>
    </xf>
    <xf numFmtId="3" fontId="0" fillId="0" borderId="10" xfId="57" applyNumberFormat="1" applyFont="1" applyFill="1" applyBorder="1">
      <alignment/>
      <protection/>
    </xf>
    <xf numFmtId="4" fontId="17" fillId="0" borderId="10" xfId="57" applyNumberFormat="1" applyFont="1" applyFill="1" applyBorder="1" applyAlignment="1">
      <alignment wrapText="1"/>
      <protection/>
    </xf>
    <xf numFmtId="4" fontId="18" fillId="0" borderId="10" xfId="57" applyNumberFormat="1" applyFont="1" applyFill="1" applyBorder="1" applyAlignment="1">
      <alignment wrapText="1"/>
      <protection/>
    </xf>
    <xf numFmtId="3" fontId="14" fillId="0" borderId="10" xfId="57" applyNumberFormat="1" applyFont="1" applyFill="1" applyBorder="1">
      <alignment/>
      <protection/>
    </xf>
    <xf numFmtId="4" fontId="19" fillId="0" borderId="10" xfId="57" applyNumberFormat="1" applyFont="1" applyFill="1" applyBorder="1" applyAlignment="1">
      <alignment wrapText="1"/>
      <protection/>
    </xf>
    <xf numFmtId="0" fontId="16" fillId="0" borderId="10" xfId="57" applyFont="1" applyFill="1" applyBorder="1" applyAlignment="1">
      <alignment wrapText="1"/>
      <protection/>
    </xf>
    <xf numFmtId="49" fontId="15" fillId="0" borderId="10" xfId="57" applyNumberFormat="1" applyFont="1" applyFill="1" applyBorder="1" applyAlignment="1">
      <alignment horizontal="left"/>
      <protection/>
    </xf>
    <xf numFmtId="0" fontId="14" fillId="0" borderId="0" xfId="57" applyFont="1" applyFill="1" applyBorder="1">
      <alignment/>
      <protection/>
    </xf>
    <xf numFmtId="0" fontId="14" fillId="0" borderId="0" xfId="57" applyFont="1" applyFill="1">
      <alignment/>
      <protection/>
    </xf>
    <xf numFmtId="0" fontId="14" fillId="0" borderId="10" xfId="57" applyFont="1" applyFill="1" applyBorder="1">
      <alignment/>
      <protection/>
    </xf>
    <xf numFmtId="4" fontId="20" fillId="0" borderId="10" xfId="57" applyNumberFormat="1" applyFont="1" applyFill="1" applyBorder="1" applyAlignment="1">
      <alignment wrapText="1"/>
      <protection/>
    </xf>
    <xf numFmtId="49" fontId="16" fillId="0" borderId="10" xfId="57" applyNumberFormat="1" applyFont="1" applyFill="1" applyBorder="1" applyAlignment="1" applyProtection="1">
      <alignment horizontal="left" vertical="center"/>
      <protection/>
    </xf>
    <xf numFmtId="4" fontId="20" fillId="0" borderId="10" xfId="57" applyNumberFormat="1" applyFont="1" applyFill="1" applyBorder="1" applyAlignment="1" applyProtection="1">
      <alignment horizontal="left" wrapText="1"/>
      <protection/>
    </xf>
    <xf numFmtId="4" fontId="16" fillId="0" borderId="10" xfId="57" applyNumberFormat="1" applyFont="1" applyFill="1" applyBorder="1" applyAlignment="1">
      <alignment horizontal="left"/>
      <protection/>
    </xf>
    <xf numFmtId="4" fontId="0" fillId="0" borderId="10" xfId="57" applyNumberFormat="1" applyFont="1" applyFill="1" applyBorder="1" applyAlignment="1" applyProtection="1">
      <alignment horizontal="left" wrapText="1"/>
      <protection/>
    </xf>
    <xf numFmtId="165" fontId="0" fillId="0" borderId="10" xfId="57" applyNumberFormat="1" applyFont="1" applyFill="1" applyBorder="1" applyAlignment="1" applyProtection="1">
      <alignment wrapText="1"/>
      <protection/>
    </xf>
    <xf numFmtId="0" fontId="0" fillId="0" borderId="10" xfId="57" applyFont="1" applyFill="1" applyBorder="1" applyAlignment="1">
      <alignment wrapText="1"/>
      <protection/>
    </xf>
    <xf numFmtId="165" fontId="0" fillId="0" borderId="10" xfId="62" applyNumberFormat="1" applyFont="1" applyFill="1" applyBorder="1" applyAlignment="1" applyProtection="1">
      <alignment wrapText="1"/>
      <protection/>
    </xf>
    <xf numFmtId="0" fontId="0" fillId="0" borderId="10" xfId="57" applyFont="1" applyFill="1" applyBorder="1" applyAlignment="1">
      <alignment horizontal="left" vertical="center" wrapText="1"/>
      <protection/>
    </xf>
    <xf numFmtId="0" fontId="21" fillId="0" borderId="0" xfId="57" applyFont="1" applyFill="1" applyBorder="1" applyAlignment="1">
      <alignment wrapText="1"/>
      <protection/>
    </xf>
    <xf numFmtId="4" fontId="21" fillId="0" borderId="0" xfId="62" applyNumberFormat="1" applyFont="1" applyFill="1" applyBorder="1" applyAlignment="1">
      <alignment wrapText="1"/>
      <protection/>
    </xf>
    <xf numFmtId="0" fontId="22" fillId="0" borderId="0" xfId="57" applyFont="1" applyFill="1" applyAlignment="1">
      <alignment horizontal="left" wrapText="1"/>
      <protection/>
    </xf>
    <xf numFmtId="4" fontId="0" fillId="0" borderId="0" xfId="57" applyNumberFormat="1" applyFont="1" applyFill="1">
      <alignment/>
      <protection/>
    </xf>
    <xf numFmtId="0" fontId="0" fillId="0" borderId="0" xfId="57" applyFont="1" applyFill="1" applyAlignment="1">
      <alignment wrapText="1"/>
      <protection/>
    </xf>
    <xf numFmtId="0" fontId="21" fillId="0" borderId="0" xfId="57" applyFont="1" applyFill="1" applyAlignment="1">
      <alignment wrapText="1"/>
      <protection/>
    </xf>
    <xf numFmtId="0" fontId="21" fillId="0" borderId="0" xfId="57" applyFont="1" applyFill="1">
      <alignment/>
      <protection/>
    </xf>
    <xf numFmtId="0" fontId="21" fillId="0" borderId="0" xfId="57" applyFont="1" applyFill="1" applyBorder="1">
      <alignment/>
      <protection/>
    </xf>
    <xf numFmtId="4" fontId="21" fillId="0" borderId="0" xfId="57" applyNumberFormat="1" applyFont="1" applyFill="1" applyBorder="1">
      <alignment/>
      <protection/>
    </xf>
    <xf numFmtId="4" fontId="0" fillId="0" borderId="0" xfId="57" applyNumberFormat="1" applyFill="1">
      <alignment/>
      <protection/>
    </xf>
    <xf numFmtId="49" fontId="16" fillId="24" borderId="10" xfId="57" applyNumberFormat="1" applyFont="1" applyFill="1" applyBorder="1" applyAlignment="1">
      <alignment horizontal="left"/>
      <protection/>
    </xf>
    <xf numFmtId="4" fontId="0" fillId="24" borderId="10" xfId="57" applyNumberFormat="1" applyFont="1" applyFill="1" applyBorder="1" applyAlignment="1">
      <alignment wrapText="1"/>
      <protection/>
    </xf>
    <xf numFmtId="3" fontId="0" fillId="24" borderId="10" xfId="57" applyNumberFormat="1" applyFont="1" applyFill="1" applyBorder="1">
      <alignment/>
      <protection/>
    </xf>
    <xf numFmtId="3" fontId="14" fillId="24" borderId="10" xfId="57" applyNumberFormat="1" applyFont="1" applyFill="1" applyBorder="1">
      <alignment/>
      <protection/>
    </xf>
    <xf numFmtId="2" fontId="0" fillId="0" borderId="10" xfId="0" applyNumberFormat="1" applyFont="1" applyFill="1" applyBorder="1" applyAlignment="1">
      <alignment/>
    </xf>
    <xf numFmtId="3" fontId="0" fillId="0" borderId="10" xfId="57" applyNumberFormat="1" applyFont="1" applyFill="1" applyBorder="1" applyAlignment="1">
      <alignment horizontal="right"/>
      <protection/>
    </xf>
    <xf numFmtId="0" fontId="21" fillId="0" borderId="0" xfId="0" applyFont="1" applyFill="1" applyAlignment="1">
      <alignment horizontal="center"/>
    </xf>
    <xf numFmtId="4" fontId="21" fillId="0" borderId="0" xfId="0" applyNumberFormat="1" applyFont="1" applyFill="1" applyAlignment="1">
      <alignment/>
    </xf>
    <xf numFmtId="4" fontId="21" fillId="0" borderId="0" xfId="0" applyNumberFormat="1" applyFont="1"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xf>
    <xf numFmtId="4" fontId="0" fillId="0" borderId="0" xfId="0" applyNumberFormat="1" applyFont="1" applyFill="1" applyAlignment="1">
      <alignment horizontal="center"/>
    </xf>
    <xf numFmtId="3" fontId="2" fillId="25" borderId="10" xfId="0" applyNumberFormat="1" applyFont="1" applyFill="1" applyBorder="1" applyAlignment="1">
      <alignment vertical="top" wrapText="1"/>
    </xf>
    <xf numFmtId="0" fontId="15" fillId="0" borderId="0" xfId="57" applyFont="1" applyFill="1" applyBorder="1" applyAlignment="1">
      <alignment horizontal="center" wrapText="1"/>
      <protection/>
    </xf>
    <xf numFmtId="0" fontId="0" fillId="0" borderId="0" xfId="57" applyFill="1" applyBorder="1" applyAlignment="1">
      <alignment horizontal="center" wrapText="1"/>
      <protection/>
    </xf>
    <xf numFmtId="0" fontId="14" fillId="0" borderId="0" xfId="57" applyFont="1" applyFill="1" applyBorder="1" applyAlignment="1">
      <alignment horizontal="center" wrapText="1"/>
      <protection/>
    </xf>
    <xf numFmtId="4" fontId="14" fillId="0" borderId="0" xfId="57" applyNumberFormat="1" applyFont="1" applyFill="1" applyBorder="1" applyAlignment="1">
      <alignment horizontal="center" vertical="center" wrapText="1"/>
      <protection/>
    </xf>
    <xf numFmtId="0" fontId="22" fillId="0" borderId="0" xfId="57" applyFont="1" applyFill="1" applyAlignment="1">
      <alignment horizontal="left" wrapText="1"/>
      <protection/>
    </xf>
    <xf numFmtId="0" fontId="14" fillId="0" borderId="0" xfId="57"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90.1\Comunicare\Buget_Creante\FLOOOOOOOO\CONT%20DE%20EXECUTIE\2017\10.octombrie\10.%20%20Cont%20executie%20VENITURI%20%20octombri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get an 2017"/>
      <sheetName val="TRIMESTRE"/>
      <sheetName val="LUNA ANTERIOARA"/>
      <sheetName val="IUNIE_mii_lei vio"/>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row r="10">
          <cell r="I10">
            <v>0</v>
          </cell>
        </row>
        <row r="11">
          <cell r="I11">
            <v>0</v>
          </cell>
        </row>
        <row r="12">
          <cell r="I12">
            <v>0</v>
          </cell>
        </row>
        <row r="13">
          <cell r="I13">
            <v>0</v>
          </cell>
        </row>
      </sheetData>
      <sheetData sheetId="1">
        <row r="10">
          <cell r="I10">
            <v>0</v>
          </cell>
        </row>
        <row r="11">
          <cell r="I11">
            <v>0</v>
          </cell>
        </row>
        <row r="12">
          <cell r="I12">
            <v>0</v>
          </cell>
        </row>
        <row r="13">
          <cell r="I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46"/>
  <sheetViews>
    <sheetView zoomScalePageLayoutView="0" workbookViewId="0" topLeftCell="A1">
      <pane xSplit="4" ySplit="6" topLeftCell="F23" activePane="bottomRight" state="frozen"/>
      <selection pane="topLeft" activeCell="F7" sqref="F7:G81"/>
      <selection pane="topRight" activeCell="F7" sqref="F7:G81"/>
      <selection pane="bottomLeft" activeCell="F7" sqref="F7:G81"/>
      <selection pane="bottomRight" activeCell="G25" sqref="G25"/>
    </sheetView>
  </sheetViews>
  <sheetFormatPr defaultColWidth="9.140625" defaultRowHeight="12.75"/>
  <cols>
    <col min="1" max="1" width="10.421875" style="75" customWidth="1"/>
    <col min="2" max="2" width="57.57421875" style="78" customWidth="1"/>
    <col min="3" max="3" width="5.57421875" style="93" customWidth="1"/>
    <col min="4" max="4" width="14.00390625" style="134" customWidth="1"/>
    <col min="5" max="5" width="24.28125" style="134" hidden="1" customWidth="1"/>
    <col min="6" max="7" width="18.00390625" style="78" customWidth="1"/>
    <col min="8" max="8" width="12.57421875" style="80" customWidth="1"/>
    <col min="9" max="10" width="13.421875" style="80" bestFit="1" customWidth="1"/>
    <col min="11" max="11" width="14.421875" style="80" bestFit="1" customWidth="1"/>
    <col min="12" max="12" width="9.28125" style="80" customWidth="1"/>
    <col min="13" max="13" width="11.7109375" style="80" bestFit="1" customWidth="1"/>
    <col min="14" max="14" width="9.140625" style="80" customWidth="1"/>
    <col min="15" max="15" width="10.57421875" style="80" customWidth="1"/>
    <col min="16" max="16" width="10.8515625" style="80" customWidth="1"/>
    <col min="17" max="17" width="11.00390625" style="80" customWidth="1"/>
    <col min="18" max="18" width="10.28125" style="80" customWidth="1"/>
    <col min="19" max="19" width="9.140625" style="80" customWidth="1"/>
    <col min="20" max="20" width="10.00390625" style="80" customWidth="1"/>
    <col min="21" max="21" width="10.7109375" style="80" customWidth="1"/>
    <col min="22" max="22" width="10.00390625" style="80" customWidth="1"/>
    <col min="23" max="23" width="10.28125" style="80" customWidth="1"/>
    <col min="24" max="24" width="10.00390625" style="80" customWidth="1"/>
    <col min="25" max="25" width="10.8515625" style="80" customWidth="1"/>
    <col min="26" max="26" width="9.140625" style="80" customWidth="1"/>
    <col min="27" max="27" width="9.7109375" style="80" customWidth="1"/>
    <col min="28" max="28" width="10.140625" style="80" customWidth="1"/>
    <col min="29" max="29" width="10.8515625" style="80" customWidth="1"/>
    <col min="30" max="30" width="9.7109375" style="80" customWidth="1"/>
    <col min="31" max="32" width="10.57421875" style="80" customWidth="1"/>
    <col min="33" max="33" width="10.8515625" style="80" customWidth="1"/>
    <col min="34" max="34" width="9.8515625" style="80" customWidth="1"/>
    <col min="35" max="35" width="9.00390625" style="80" customWidth="1"/>
    <col min="36" max="36" width="10.140625" style="80" customWidth="1"/>
    <col min="37" max="37" width="10.57421875" style="80" customWidth="1"/>
    <col min="38" max="38" width="10.7109375" style="80" customWidth="1"/>
    <col min="39" max="39" width="9.28125" style="80" customWidth="1"/>
    <col min="40" max="40" width="10.28125" style="80" customWidth="1"/>
    <col min="41" max="41" width="9.8515625" style="80" customWidth="1"/>
    <col min="42" max="42" width="10.7109375" style="80" customWidth="1"/>
    <col min="43" max="43" width="10.00390625" style="80" customWidth="1"/>
    <col min="44" max="44" width="10.28125" style="80" customWidth="1"/>
    <col min="45" max="45" width="9.57421875" style="80" customWidth="1"/>
    <col min="46" max="46" width="10.7109375" style="80" customWidth="1"/>
    <col min="47" max="47" width="10.140625" style="80" bestFit="1" customWidth="1"/>
    <col min="48" max="48" width="10.57421875" style="80" customWidth="1"/>
    <col min="49" max="49" width="10.00390625" style="80" customWidth="1"/>
    <col min="50" max="50" width="10.8515625" style="80" customWidth="1"/>
    <col min="51" max="51" width="10.140625" style="80" customWidth="1"/>
    <col min="52" max="52" width="9.7109375" style="80" customWidth="1"/>
    <col min="53" max="53" width="10.8515625" style="80" customWidth="1"/>
    <col min="54" max="54" width="11.140625" style="80" customWidth="1"/>
    <col min="55" max="55" width="9.140625" style="80" customWidth="1"/>
    <col min="56" max="56" width="10.57421875" style="80" customWidth="1"/>
    <col min="57" max="57" width="9.8515625" style="80" customWidth="1"/>
    <col min="58" max="58" width="10.8515625" style="80" customWidth="1"/>
    <col min="59" max="59" width="10.28125" style="80" customWidth="1"/>
    <col min="60" max="60" width="8.57421875" style="80" customWidth="1"/>
    <col min="61" max="61" width="10.421875" style="80" customWidth="1"/>
    <col min="62" max="63" width="9.8515625" style="80" customWidth="1"/>
    <col min="64" max="64" width="9.28125" style="80" customWidth="1"/>
    <col min="65" max="65" width="9.00390625" style="80" customWidth="1"/>
    <col min="66" max="66" width="10.421875" style="80" customWidth="1"/>
    <col min="67" max="67" width="11.28125" style="80" customWidth="1"/>
    <col min="68" max="68" width="9.8515625" style="80" customWidth="1"/>
    <col min="69" max="69" width="10.421875" style="80" customWidth="1"/>
    <col min="70" max="70" width="9.7109375" style="80" customWidth="1"/>
    <col min="71" max="71" width="11.140625" style="80" customWidth="1"/>
    <col min="72" max="72" width="10.421875" style="80" customWidth="1"/>
    <col min="73" max="73" width="10.00390625" style="80" customWidth="1"/>
    <col min="74" max="74" width="10.140625" style="80" customWidth="1"/>
    <col min="75" max="75" width="10.7109375" style="80" customWidth="1"/>
    <col min="76" max="76" width="11.140625" style="80" customWidth="1"/>
    <col min="77" max="77" width="9.57421875" style="80" customWidth="1"/>
    <col min="78" max="78" width="11.28125" style="80" customWidth="1"/>
    <col min="79" max="79" width="11.00390625" style="80" customWidth="1"/>
    <col min="80" max="80" width="9.8515625" style="80" customWidth="1"/>
    <col min="81" max="81" width="10.7109375" style="80" customWidth="1"/>
    <col min="82" max="82" width="10.28125" style="80" customWidth="1"/>
    <col min="83" max="83" width="10.57421875" style="80" customWidth="1"/>
    <col min="84" max="84" width="9.57421875" style="80" customWidth="1"/>
    <col min="85" max="85" width="8.421875" style="80" customWidth="1"/>
    <col min="86" max="86" width="10.7109375" style="80" customWidth="1"/>
    <col min="87" max="87" width="10.140625" style="80" customWidth="1"/>
    <col min="88" max="88" width="10.7109375" style="80" customWidth="1"/>
    <col min="89" max="89" width="9.8515625" style="80" customWidth="1"/>
    <col min="90" max="90" width="9.7109375" style="80" customWidth="1"/>
    <col min="91" max="91" width="10.00390625" style="80" customWidth="1"/>
    <col min="92" max="92" width="11.421875" style="80" customWidth="1"/>
    <col min="93" max="93" width="10.00390625" style="80" customWidth="1"/>
    <col min="94" max="94" width="9.7109375" style="80" customWidth="1"/>
    <col min="95" max="95" width="10.00390625" style="80" customWidth="1"/>
    <col min="96" max="96" width="10.7109375" style="80" customWidth="1"/>
    <col min="97" max="97" width="9.28125" style="80" customWidth="1"/>
    <col min="98" max="98" width="10.7109375" style="80" customWidth="1"/>
    <col min="99" max="99" width="10.140625" style="80" customWidth="1"/>
    <col min="100" max="100" width="10.8515625" style="80" customWidth="1"/>
    <col min="101" max="101" width="11.140625" style="80" customWidth="1"/>
    <col min="102" max="104" width="10.28125" style="80" customWidth="1"/>
    <col min="105" max="105" width="9.57421875" style="80" customWidth="1"/>
    <col min="106" max="106" width="10.28125" style="80" customWidth="1"/>
    <col min="107" max="107" width="9.57421875" style="80" customWidth="1"/>
    <col min="108" max="108" width="10.140625" style="80" customWidth="1"/>
    <col min="109" max="109" width="8.8515625" style="80" customWidth="1"/>
    <col min="110" max="110" width="9.421875" style="80" customWidth="1"/>
    <col min="111" max="111" width="10.28125" style="80" customWidth="1"/>
    <col min="112" max="112" width="9.8515625" style="80" customWidth="1"/>
    <col min="113" max="113" width="9.57421875" style="80" customWidth="1"/>
    <col min="114" max="114" width="9.00390625" style="80" customWidth="1"/>
    <col min="115" max="115" width="9.7109375" style="80" customWidth="1"/>
    <col min="116" max="117" width="10.421875" style="80" customWidth="1"/>
    <col min="118" max="118" width="10.140625" style="80" customWidth="1"/>
    <col min="119" max="119" width="10.28125" style="80" customWidth="1"/>
    <col min="120" max="120" width="11.57421875" style="80" customWidth="1"/>
    <col min="121" max="122" width="11.140625" style="80" customWidth="1"/>
    <col min="123" max="123" width="9.8515625" style="80" customWidth="1"/>
    <col min="124" max="124" width="8.57421875" style="80" customWidth="1"/>
    <col min="125" max="125" width="10.28125" style="80" customWidth="1"/>
    <col min="126" max="126" width="10.00390625" style="80" customWidth="1"/>
    <col min="127" max="127" width="9.8515625" style="80" customWidth="1"/>
    <col min="128" max="128" width="10.140625" style="80" customWidth="1"/>
    <col min="129" max="129" width="11.7109375" style="80" customWidth="1"/>
    <col min="130" max="130" width="8.140625" style="80" customWidth="1"/>
    <col min="131" max="131" width="8.57421875" style="80" customWidth="1"/>
    <col min="132" max="132" width="10.140625" style="80" customWidth="1"/>
    <col min="133" max="133" width="11.7109375" style="80" customWidth="1"/>
    <col min="134" max="134" width="9.57421875" style="80" customWidth="1"/>
    <col min="135" max="135" width="9.421875" style="80" customWidth="1"/>
    <col min="136" max="136" width="12.28125" style="80" customWidth="1"/>
    <col min="137" max="137" width="11.421875" style="80" customWidth="1"/>
    <col min="138" max="138" width="11.57421875" style="80" customWidth="1"/>
    <col min="139" max="139" width="11.421875" style="80" customWidth="1"/>
    <col min="140" max="140" width="14.28125" style="80" customWidth="1"/>
    <col min="141" max="141" width="10.57421875" style="80" customWidth="1"/>
    <col min="142" max="142" width="11.7109375" style="80" bestFit="1" customWidth="1"/>
    <col min="143" max="143" width="11.00390625" style="80" customWidth="1"/>
    <col min="144" max="144" width="12.00390625" style="80" customWidth="1"/>
    <col min="145" max="145" width="10.8515625" style="80" customWidth="1"/>
    <col min="146" max="146" width="11.57421875" style="80" customWidth="1"/>
    <col min="147" max="147" width="9.8515625" style="80" customWidth="1"/>
    <col min="148" max="148" width="10.57421875" style="80" customWidth="1"/>
    <col min="149" max="150" width="9.140625" style="80" customWidth="1"/>
    <col min="151" max="151" width="10.57421875" style="80" customWidth="1"/>
    <col min="152" max="152" width="9.8515625" style="80" customWidth="1"/>
    <col min="153" max="153" width="10.140625" style="80" customWidth="1"/>
    <col min="154" max="155" width="9.140625" style="80" customWidth="1"/>
    <col min="156" max="156" width="10.57421875" style="80" customWidth="1"/>
    <col min="157" max="157" width="10.00390625" style="80" customWidth="1"/>
    <col min="158" max="158" width="9.8515625" style="80" customWidth="1"/>
    <col min="159" max="160" width="9.140625" style="80" customWidth="1"/>
    <col min="161" max="161" width="10.421875" style="80" customWidth="1"/>
    <col min="162" max="162" width="9.7109375" style="80" customWidth="1"/>
    <col min="163" max="163" width="10.00390625" style="80" customWidth="1"/>
    <col min="164" max="165" width="9.140625" style="80" customWidth="1"/>
    <col min="166" max="166" width="10.140625" style="80" customWidth="1"/>
    <col min="167" max="167" width="12.7109375" style="80" bestFit="1" customWidth="1"/>
    <col min="168" max="179" width="9.140625" style="80" customWidth="1"/>
    <col min="180" max="16384" width="9.140625" style="78" customWidth="1"/>
  </cols>
  <sheetData>
    <row r="1" spans="2:140" ht="18.75">
      <c r="B1" s="76" t="s">
        <v>378</v>
      </c>
      <c r="C1" s="76"/>
      <c r="D1" s="77"/>
      <c r="E1" s="77"/>
      <c r="H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row>
    <row r="2" spans="2:140" ht="17.25" customHeight="1">
      <c r="B2" s="81"/>
      <c r="C2" s="81"/>
      <c r="D2" s="77"/>
      <c r="E2" s="77"/>
      <c r="H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row>
    <row r="3" spans="1:166" ht="12.75">
      <c r="A3" s="82"/>
      <c r="B3" s="83"/>
      <c r="C3" s="83"/>
      <c r="D3" s="79"/>
      <c r="E3" s="79"/>
      <c r="F3" s="79"/>
      <c r="G3" s="79"/>
      <c r="FJ3" s="84"/>
    </row>
    <row r="4" spans="2:166" ht="12.75" customHeight="1">
      <c r="B4" s="80"/>
      <c r="C4" s="85"/>
      <c r="D4" s="86"/>
      <c r="E4" s="86"/>
      <c r="F4" s="79"/>
      <c r="G4" s="87" t="s">
        <v>373</v>
      </c>
      <c r="H4" s="88"/>
      <c r="I4" s="148"/>
      <c r="J4" s="149"/>
      <c r="K4" s="149"/>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53"/>
      <c r="EM4" s="153"/>
      <c r="EN4" s="153"/>
      <c r="EO4" s="153"/>
      <c r="EP4" s="153"/>
      <c r="EQ4" s="150"/>
      <c r="ER4" s="150"/>
      <c r="ES4" s="150"/>
      <c r="ET4" s="150"/>
      <c r="EU4" s="150"/>
      <c r="EV4" s="150"/>
      <c r="EW4" s="150"/>
      <c r="EX4" s="150"/>
      <c r="EY4" s="150"/>
      <c r="EZ4" s="150"/>
      <c r="FA4" s="150"/>
      <c r="FB4" s="150"/>
      <c r="FC4" s="150"/>
      <c r="FD4" s="150"/>
      <c r="FE4" s="150"/>
      <c r="FF4" s="150"/>
      <c r="FG4" s="150"/>
      <c r="FH4" s="150"/>
      <c r="FI4" s="150"/>
      <c r="FJ4" s="150"/>
    </row>
    <row r="5" spans="1:179" s="93" customFormat="1" ht="76.5">
      <c r="A5" s="89" t="s">
        <v>0</v>
      </c>
      <c r="B5" s="89" t="s">
        <v>1</v>
      </c>
      <c r="C5" s="89" t="s">
        <v>219</v>
      </c>
      <c r="D5" s="89" t="s">
        <v>220</v>
      </c>
      <c r="E5" s="90" t="s">
        <v>221</v>
      </c>
      <c r="F5" s="91" t="s">
        <v>222</v>
      </c>
      <c r="G5" s="91" t="s">
        <v>223</v>
      </c>
      <c r="H5" s="92"/>
      <c r="I5" s="151"/>
      <c r="J5" s="151"/>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85"/>
      <c r="FL5" s="85"/>
      <c r="FM5" s="85"/>
      <c r="FN5" s="85"/>
      <c r="FO5" s="85"/>
      <c r="FP5" s="85"/>
      <c r="FQ5" s="85"/>
      <c r="FR5" s="85"/>
      <c r="FS5" s="85"/>
      <c r="FT5" s="85"/>
      <c r="FU5" s="85"/>
      <c r="FV5" s="85"/>
      <c r="FW5" s="85"/>
    </row>
    <row r="6" spans="1:179" s="98" customFormat="1" ht="12.75">
      <c r="A6" s="94"/>
      <c r="B6" s="95"/>
      <c r="C6" s="95"/>
      <c r="D6" s="94">
        <v>1</v>
      </c>
      <c r="E6" s="94"/>
      <c r="F6" s="94">
        <v>2</v>
      </c>
      <c r="G6" s="94" t="s">
        <v>224</v>
      </c>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7"/>
      <c r="FL6" s="97"/>
      <c r="FM6" s="97"/>
      <c r="FN6" s="97"/>
      <c r="FO6" s="97"/>
      <c r="FP6" s="97"/>
      <c r="FQ6" s="97"/>
      <c r="FR6" s="97"/>
      <c r="FS6" s="97"/>
      <c r="FT6" s="97"/>
      <c r="FU6" s="97"/>
      <c r="FV6" s="97"/>
      <c r="FW6" s="97"/>
    </row>
    <row r="7" spans="1:168" ht="12.75">
      <c r="A7" s="99" t="s">
        <v>225</v>
      </c>
      <c r="B7" s="100" t="s">
        <v>226</v>
      </c>
      <c r="C7" s="101">
        <f>+C8+C60</f>
        <v>0</v>
      </c>
      <c r="D7" s="101">
        <f>+D8+D60</f>
        <v>112011000</v>
      </c>
      <c r="E7" s="101">
        <f>+E8+E60</f>
        <v>0</v>
      </c>
      <c r="F7" s="101">
        <f>+F8+F60</f>
        <v>10768516.040000001</v>
      </c>
      <c r="G7" s="101">
        <f>+G8+G60</f>
        <v>10768516.040000001</v>
      </c>
      <c r="H7" s="101"/>
      <c r="I7" s="103"/>
      <c r="J7" s="103"/>
      <c r="K7" s="79"/>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79"/>
      <c r="FL7" s="79"/>
    </row>
    <row r="8" spans="1:168" ht="12.75">
      <c r="A8" s="99" t="s">
        <v>227</v>
      </c>
      <c r="B8" s="100" t="s">
        <v>228</v>
      </c>
      <c r="C8" s="101">
        <f>+C14+C47+C9</f>
        <v>0</v>
      </c>
      <c r="D8" s="101">
        <f>+D14+D47+D9</f>
        <v>111503000</v>
      </c>
      <c r="E8" s="101">
        <f>+E14+E47+E9</f>
        <v>0</v>
      </c>
      <c r="F8" s="101">
        <f>+F14+F47+F9</f>
        <v>10468686.040000001</v>
      </c>
      <c r="G8" s="101">
        <f>+G14+G47+G9</f>
        <v>10468686.040000001</v>
      </c>
      <c r="H8" s="101"/>
      <c r="I8" s="103"/>
      <c r="J8" s="103"/>
      <c r="K8" s="79"/>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79"/>
      <c r="FL8" s="79"/>
    </row>
    <row r="9" spans="1:168" ht="12.75">
      <c r="A9" s="99" t="s">
        <v>229</v>
      </c>
      <c r="B9" s="100" t="s">
        <v>230</v>
      </c>
      <c r="C9" s="101">
        <f>+C10+C11+C12+C13</f>
        <v>0</v>
      </c>
      <c r="D9" s="101">
        <f>+D10+D11+D12+D13</f>
        <v>0</v>
      </c>
      <c r="E9" s="101">
        <f>+E10+E11+E12+E13</f>
        <v>0</v>
      </c>
      <c r="F9" s="101">
        <f>+F10+F11+F12+F13</f>
        <v>0</v>
      </c>
      <c r="G9" s="101">
        <f>+G10+G11+G12+G13</f>
        <v>0</v>
      </c>
      <c r="H9" s="101"/>
      <c r="I9" s="103"/>
      <c r="J9" s="103"/>
      <c r="K9" s="79"/>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79"/>
      <c r="FL9" s="79"/>
    </row>
    <row r="10" spans="1:168" ht="38.25">
      <c r="A10" s="99" t="s">
        <v>231</v>
      </c>
      <c r="B10" s="105" t="s">
        <v>232</v>
      </c>
      <c r="C10" s="101"/>
      <c r="D10" s="101">
        <f>'[1]buget an 2017'!I10*1000</f>
        <v>0</v>
      </c>
      <c r="E10" s="101">
        <f>'[1]TRIMESTRE'!I10*1000</f>
        <v>0</v>
      </c>
      <c r="F10" s="101"/>
      <c r="G10" s="101"/>
      <c r="H10" s="101"/>
      <c r="I10" s="103"/>
      <c r="J10" s="103"/>
      <c r="K10" s="79"/>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79"/>
      <c r="FL10" s="79"/>
    </row>
    <row r="11" spans="1:168" ht="38.25">
      <c r="A11" s="99" t="s">
        <v>233</v>
      </c>
      <c r="B11" s="105" t="s">
        <v>234</v>
      </c>
      <c r="C11" s="101"/>
      <c r="D11" s="101">
        <f>'[1]buget an 2017'!I11*1000</f>
        <v>0</v>
      </c>
      <c r="E11" s="101">
        <f>'[1]TRIMESTRE'!I11*1000</f>
        <v>0</v>
      </c>
      <c r="F11" s="101"/>
      <c r="G11" s="101"/>
      <c r="H11" s="101"/>
      <c r="I11" s="103"/>
      <c r="J11" s="103"/>
      <c r="K11" s="79"/>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79"/>
      <c r="FL11" s="79"/>
    </row>
    <row r="12" spans="1:168" ht="25.5">
      <c r="A12" s="99" t="s">
        <v>235</v>
      </c>
      <c r="B12" s="105" t="s">
        <v>236</v>
      </c>
      <c r="C12" s="101"/>
      <c r="D12" s="101">
        <f>'[1]buget an 2017'!I12*1000</f>
        <v>0</v>
      </c>
      <c r="E12" s="101">
        <f>'[1]TRIMESTRE'!I12*1000</f>
        <v>0</v>
      </c>
      <c r="F12" s="101"/>
      <c r="G12" s="101"/>
      <c r="H12" s="101"/>
      <c r="I12" s="103"/>
      <c r="J12" s="103"/>
      <c r="K12" s="79"/>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79"/>
      <c r="FL12" s="79"/>
    </row>
    <row r="13" spans="1:168" ht="25.5">
      <c r="A13" s="99"/>
      <c r="B13" s="105" t="s">
        <v>237</v>
      </c>
      <c r="C13" s="101"/>
      <c r="D13" s="101">
        <f>'[1]buget an 2017'!I13*1000</f>
        <v>0</v>
      </c>
      <c r="E13" s="101">
        <f>'[1]TRIMESTRE'!I13*1000</f>
        <v>0</v>
      </c>
      <c r="F13" s="101"/>
      <c r="G13" s="101"/>
      <c r="H13" s="101"/>
      <c r="I13" s="103"/>
      <c r="J13" s="103"/>
      <c r="K13" s="79"/>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79"/>
      <c r="FL13" s="79"/>
    </row>
    <row r="14" spans="1:168" ht="12.75">
      <c r="A14" s="99" t="s">
        <v>238</v>
      </c>
      <c r="B14" s="100" t="s">
        <v>239</v>
      </c>
      <c r="C14" s="101">
        <f>+C15+C26</f>
        <v>0</v>
      </c>
      <c r="D14" s="101">
        <f>+D15+D26</f>
        <v>111082000</v>
      </c>
      <c r="E14" s="101">
        <f>+E15+E26</f>
        <v>0</v>
      </c>
      <c r="F14" s="101">
        <f>+F15+F26</f>
        <v>10464718.07</v>
      </c>
      <c r="G14" s="101">
        <f>+G15+G26</f>
        <v>10464718.07</v>
      </c>
      <c r="H14" s="101"/>
      <c r="I14" s="103"/>
      <c r="J14" s="103"/>
      <c r="K14" s="79"/>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79"/>
      <c r="FL14" s="79"/>
    </row>
    <row r="15" spans="1:168" ht="12.75">
      <c r="A15" s="99" t="s">
        <v>240</v>
      </c>
      <c r="B15" s="100" t="s">
        <v>241</v>
      </c>
      <c r="C15" s="101">
        <f>+C16+C23</f>
        <v>0</v>
      </c>
      <c r="D15" s="101">
        <f>+D16+D23</f>
        <v>3656000</v>
      </c>
      <c r="E15" s="101">
        <f>+E16+E23</f>
        <v>0</v>
      </c>
      <c r="F15" s="101">
        <f>+F16+F23</f>
        <v>4880621</v>
      </c>
      <c r="G15" s="101">
        <f>+G16+G23</f>
        <v>4880621</v>
      </c>
      <c r="H15" s="101"/>
      <c r="I15" s="103"/>
      <c r="J15" s="103"/>
      <c r="K15" s="79"/>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79"/>
      <c r="FL15" s="79"/>
    </row>
    <row r="16" spans="1:168" ht="25.5">
      <c r="A16" s="99" t="s">
        <v>242</v>
      </c>
      <c r="B16" s="100" t="s">
        <v>243</v>
      </c>
      <c r="C16" s="101">
        <f>C17+C18+C20+C21+C22+C19</f>
        <v>0</v>
      </c>
      <c r="D16" s="101">
        <f>D17+D18+D20+D21+D22+D19</f>
        <v>3126000</v>
      </c>
      <c r="E16" s="101">
        <f>E17+E18+E20+E21+E22+E19</f>
        <v>0</v>
      </c>
      <c r="F16" s="101">
        <f>F17+F18+F20+F21+F22+F19</f>
        <v>4178194</v>
      </c>
      <c r="G16" s="101">
        <f>G17+G18+G20+G21+G22+G19</f>
        <v>4178194</v>
      </c>
      <c r="H16" s="101"/>
      <c r="I16" s="103"/>
      <c r="J16" s="103"/>
      <c r="K16" s="79"/>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79"/>
      <c r="FL16" s="79"/>
    </row>
    <row r="17" spans="1:168" ht="25.5">
      <c r="A17" s="104" t="s">
        <v>244</v>
      </c>
      <c r="B17" s="105" t="s">
        <v>245</v>
      </c>
      <c r="C17" s="106"/>
      <c r="D17" s="101">
        <v>3126000</v>
      </c>
      <c r="E17" s="101"/>
      <c r="F17" s="106">
        <v>4142205</v>
      </c>
      <c r="G17" s="106">
        <v>4142205</v>
      </c>
      <c r="H17" s="106"/>
      <c r="I17" s="103"/>
      <c r="J17" s="103"/>
      <c r="K17" s="79"/>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79"/>
      <c r="FL17" s="79"/>
    </row>
    <row r="18" spans="1:168" ht="25.5">
      <c r="A18" s="104" t="s">
        <v>246</v>
      </c>
      <c r="B18" s="105" t="s">
        <v>247</v>
      </c>
      <c r="C18" s="106"/>
      <c r="D18" s="101"/>
      <c r="E18" s="101"/>
      <c r="F18" s="106">
        <v>35989</v>
      </c>
      <c r="G18" s="106">
        <v>35989</v>
      </c>
      <c r="H18" s="106"/>
      <c r="I18" s="103"/>
      <c r="J18" s="103"/>
      <c r="K18" s="79"/>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79"/>
      <c r="FL18" s="79"/>
    </row>
    <row r="19" spans="1:168" ht="12.75">
      <c r="A19" s="104" t="s">
        <v>248</v>
      </c>
      <c r="B19" s="105" t="s">
        <v>249</v>
      </c>
      <c r="C19" s="106"/>
      <c r="D19" s="101"/>
      <c r="E19" s="101"/>
      <c r="F19" s="106"/>
      <c r="G19" s="106"/>
      <c r="H19" s="106"/>
      <c r="I19" s="103"/>
      <c r="J19" s="103"/>
      <c r="K19" s="79"/>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79"/>
      <c r="FL19" s="79"/>
    </row>
    <row r="20" spans="1:168" ht="25.5">
      <c r="A20" s="104" t="s">
        <v>250</v>
      </c>
      <c r="B20" s="105" t="s">
        <v>251</v>
      </c>
      <c r="C20" s="106"/>
      <c r="D20" s="101"/>
      <c r="E20" s="101"/>
      <c r="F20" s="106"/>
      <c r="G20" s="106"/>
      <c r="H20" s="106"/>
      <c r="I20" s="103"/>
      <c r="J20" s="103"/>
      <c r="K20" s="79"/>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79"/>
      <c r="FL20" s="79"/>
    </row>
    <row r="21" spans="1:168" ht="25.5">
      <c r="A21" s="104" t="s">
        <v>252</v>
      </c>
      <c r="B21" s="105" t="s">
        <v>253</v>
      </c>
      <c r="C21" s="106"/>
      <c r="D21" s="101"/>
      <c r="E21" s="101"/>
      <c r="F21" s="106"/>
      <c r="G21" s="106"/>
      <c r="H21" s="106"/>
      <c r="I21" s="103"/>
      <c r="J21" s="103"/>
      <c r="K21" s="79"/>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79"/>
      <c r="FL21" s="79"/>
    </row>
    <row r="22" spans="1:168" ht="43.5" customHeight="1">
      <c r="A22" s="104" t="s">
        <v>254</v>
      </c>
      <c r="B22" s="107" t="s">
        <v>255</v>
      </c>
      <c r="C22" s="106"/>
      <c r="D22" s="101"/>
      <c r="E22" s="101"/>
      <c r="F22" s="106"/>
      <c r="G22" s="106"/>
      <c r="H22" s="106"/>
      <c r="I22" s="103"/>
      <c r="J22" s="103"/>
      <c r="K22" s="79"/>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79"/>
      <c r="FL22" s="79"/>
    </row>
    <row r="23" spans="1:168" ht="14.25">
      <c r="A23" s="99" t="s">
        <v>256</v>
      </c>
      <c r="B23" s="108" t="s">
        <v>52</v>
      </c>
      <c r="C23" s="109">
        <f>C24+C25</f>
        <v>0</v>
      </c>
      <c r="D23" s="109">
        <f>D24+D25</f>
        <v>530000</v>
      </c>
      <c r="E23" s="109">
        <f>E24+E25</f>
        <v>0</v>
      </c>
      <c r="F23" s="109">
        <f>F24+F25</f>
        <v>702427</v>
      </c>
      <c r="G23" s="109">
        <f>G24+G25</f>
        <v>702427</v>
      </c>
      <c r="H23" s="109"/>
      <c r="I23" s="103"/>
      <c r="J23" s="103"/>
      <c r="K23" s="79"/>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79"/>
      <c r="FL23" s="79"/>
    </row>
    <row r="24" spans="1:168" ht="30">
      <c r="A24" s="104" t="s">
        <v>257</v>
      </c>
      <c r="B24" s="107" t="s">
        <v>258</v>
      </c>
      <c r="C24" s="106"/>
      <c r="D24" s="101">
        <v>530000</v>
      </c>
      <c r="E24" s="101"/>
      <c r="F24" s="106">
        <v>702427</v>
      </c>
      <c r="G24" s="106">
        <v>702427</v>
      </c>
      <c r="H24" s="106"/>
      <c r="I24" s="103"/>
      <c r="J24" s="103"/>
      <c r="K24" s="79"/>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79"/>
      <c r="FL24" s="79"/>
    </row>
    <row r="25" spans="1:168" ht="30">
      <c r="A25" s="104" t="s">
        <v>259</v>
      </c>
      <c r="B25" s="107" t="s">
        <v>260</v>
      </c>
      <c r="C25" s="106"/>
      <c r="D25" s="101"/>
      <c r="E25" s="101"/>
      <c r="F25" s="106"/>
      <c r="G25" s="106"/>
      <c r="H25" s="106"/>
      <c r="I25" s="103"/>
      <c r="J25" s="103"/>
      <c r="K25" s="79"/>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79"/>
      <c r="FL25" s="79"/>
    </row>
    <row r="26" spans="1:168" ht="12.75">
      <c r="A26" s="99" t="s">
        <v>261</v>
      </c>
      <c r="B26" s="100" t="s">
        <v>262</v>
      </c>
      <c r="C26" s="101">
        <f>C27+C33+C46+C34+C35+C36+C37+C38+C39+C40+C41+C42+C43+C44+C45</f>
        <v>0</v>
      </c>
      <c r="D26" s="101">
        <f>D27+D33+D46+D34+D35+D36+D37+D38+D39+D40+D41+D42+D43+D44+D45</f>
        <v>107426000</v>
      </c>
      <c r="E26" s="101">
        <f>E27+E33+E46+E34+E35+E36+E37+E38+E39+E40+E41+E42+E43+E44+E45</f>
        <v>0</v>
      </c>
      <c r="F26" s="101">
        <f>F27+F33+F46+F34+F35+F36+F37+F38+F39+F40+F41+F42+F43+F44+F45</f>
        <v>5584097.07</v>
      </c>
      <c r="G26" s="101">
        <f>G27+G33+G46+G34+G35+G36+G37+G38+G39+G40+G41+G42+G43+G44+G45</f>
        <v>5584097.07</v>
      </c>
      <c r="H26" s="101"/>
      <c r="I26" s="103"/>
      <c r="J26" s="103"/>
      <c r="K26" s="79"/>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79"/>
      <c r="FL26" s="79"/>
    </row>
    <row r="27" spans="1:168" ht="25.5">
      <c r="A27" s="99" t="s">
        <v>263</v>
      </c>
      <c r="B27" s="100" t="s">
        <v>264</v>
      </c>
      <c r="C27" s="101">
        <f>C28+C29+C30+C31+C32</f>
        <v>0</v>
      </c>
      <c r="D27" s="101">
        <f>D28+D29+D30+D31+D32</f>
        <v>106367000</v>
      </c>
      <c r="E27" s="101">
        <f>E28+E29+E30+E31+E32</f>
        <v>0</v>
      </c>
      <c r="F27" s="101">
        <f>F28+F29+F30+F31+F32</f>
        <v>5459256.07</v>
      </c>
      <c r="G27" s="101">
        <f>G28+G29+G30+G31+G32</f>
        <v>5459256.07</v>
      </c>
      <c r="H27" s="101"/>
      <c r="I27" s="103"/>
      <c r="J27" s="103"/>
      <c r="K27" s="79"/>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79"/>
      <c r="FL27" s="79"/>
    </row>
    <row r="28" spans="1:168" ht="25.5">
      <c r="A28" s="104" t="s">
        <v>265</v>
      </c>
      <c r="B28" s="105" t="s">
        <v>266</v>
      </c>
      <c r="C28" s="106"/>
      <c r="D28" s="101">
        <v>106367000</v>
      </c>
      <c r="E28" s="101"/>
      <c r="F28" s="106">
        <v>4918468</v>
      </c>
      <c r="G28" s="106">
        <v>4918468</v>
      </c>
      <c r="H28" s="106"/>
      <c r="I28" s="103"/>
      <c r="J28" s="103"/>
      <c r="K28" s="79"/>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79"/>
      <c r="FL28" s="79"/>
    </row>
    <row r="29" spans="1:168" ht="45">
      <c r="A29" s="104" t="s">
        <v>267</v>
      </c>
      <c r="B29" s="110" t="s">
        <v>268</v>
      </c>
      <c r="C29" s="106"/>
      <c r="D29" s="101"/>
      <c r="E29" s="101"/>
      <c r="F29" s="106">
        <v>536237.07</v>
      </c>
      <c r="G29" s="106">
        <v>536237.07</v>
      </c>
      <c r="H29" s="106"/>
      <c r="I29" s="103"/>
      <c r="J29" s="103"/>
      <c r="K29" s="79"/>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79"/>
      <c r="FL29" s="79"/>
    </row>
    <row r="30" spans="1:168" ht="27.75" customHeight="1">
      <c r="A30" s="104" t="s">
        <v>269</v>
      </c>
      <c r="B30" s="105" t="s">
        <v>270</v>
      </c>
      <c r="C30" s="106"/>
      <c r="D30" s="101"/>
      <c r="E30" s="101"/>
      <c r="F30" s="106"/>
      <c r="G30" s="106"/>
      <c r="H30" s="106"/>
      <c r="I30" s="103"/>
      <c r="J30" s="103"/>
      <c r="K30" s="79"/>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79"/>
      <c r="FL30" s="79"/>
    </row>
    <row r="31" spans="1:168" ht="12.75">
      <c r="A31" s="104" t="s">
        <v>271</v>
      </c>
      <c r="B31" s="105" t="s">
        <v>272</v>
      </c>
      <c r="C31" s="106"/>
      <c r="D31" s="101"/>
      <c r="E31" s="101"/>
      <c r="F31" s="106">
        <v>4551</v>
      </c>
      <c r="G31" s="106">
        <v>4551</v>
      </c>
      <c r="H31" s="106"/>
      <c r="I31" s="103"/>
      <c r="J31" s="103"/>
      <c r="K31" s="79"/>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79"/>
      <c r="FL31" s="79"/>
    </row>
    <row r="32" spans="1:168" ht="12.75">
      <c r="A32" s="104" t="s">
        <v>273</v>
      </c>
      <c r="B32" s="105" t="s">
        <v>274</v>
      </c>
      <c r="C32" s="106"/>
      <c r="D32" s="101"/>
      <c r="E32" s="101"/>
      <c r="F32" s="106"/>
      <c r="G32" s="106"/>
      <c r="H32" s="106"/>
      <c r="I32" s="103"/>
      <c r="J32" s="103"/>
      <c r="K32" s="79"/>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79"/>
      <c r="FL32" s="79"/>
    </row>
    <row r="33" spans="1:168" ht="12.75">
      <c r="A33" s="104" t="s">
        <v>275</v>
      </c>
      <c r="B33" s="105" t="s">
        <v>276</v>
      </c>
      <c r="C33" s="106"/>
      <c r="D33" s="101"/>
      <c r="E33" s="101"/>
      <c r="F33" s="106"/>
      <c r="G33" s="106"/>
      <c r="H33" s="106"/>
      <c r="I33" s="103"/>
      <c r="J33" s="103"/>
      <c r="K33" s="79"/>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79"/>
      <c r="FL33" s="79"/>
    </row>
    <row r="34" spans="1:168" ht="24">
      <c r="A34" s="104" t="s">
        <v>277</v>
      </c>
      <c r="B34" s="111" t="s">
        <v>278</v>
      </c>
      <c r="C34" s="106"/>
      <c r="D34" s="101"/>
      <c r="E34" s="101"/>
      <c r="F34" s="106"/>
      <c r="G34" s="106"/>
      <c r="H34" s="106"/>
      <c r="I34" s="103"/>
      <c r="J34" s="103"/>
      <c r="K34" s="79"/>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79"/>
      <c r="FL34" s="79"/>
    </row>
    <row r="35" spans="1:168" ht="38.25">
      <c r="A35" s="104" t="s">
        <v>279</v>
      </c>
      <c r="B35" s="105" t="s">
        <v>280</v>
      </c>
      <c r="C35" s="106"/>
      <c r="D35" s="101">
        <v>6000</v>
      </c>
      <c r="E35" s="101"/>
      <c r="F35" s="106">
        <v>1171</v>
      </c>
      <c r="G35" s="106">
        <v>1171</v>
      </c>
      <c r="H35" s="106"/>
      <c r="I35" s="103"/>
      <c r="J35" s="103"/>
      <c r="K35" s="79"/>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79"/>
      <c r="FL35" s="79"/>
    </row>
    <row r="36" spans="1:168" ht="51">
      <c r="A36" s="104" t="s">
        <v>281</v>
      </c>
      <c r="B36" s="105" t="s">
        <v>282</v>
      </c>
      <c r="C36" s="106"/>
      <c r="D36" s="101">
        <v>75000</v>
      </c>
      <c r="E36" s="101"/>
      <c r="F36" s="106">
        <v>14</v>
      </c>
      <c r="G36" s="106">
        <v>14</v>
      </c>
      <c r="H36" s="106"/>
      <c r="I36" s="103"/>
      <c r="J36" s="103"/>
      <c r="K36" s="79"/>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79"/>
      <c r="FL36" s="79"/>
    </row>
    <row r="37" spans="1:168" ht="38.25">
      <c r="A37" s="104" t="s">
        <v>283</v>
      </c>
      <c r="B37" s="105" t="s">
        <v>284</v>
      </c>
      <c r="C37" s="106"/>
      <c r="D37" s="101"/>
      <c r="E37" s="101"/>
      <c r="F37" s="106"/>
      <c r="G37" s="106"/>
      <c r="H37" s="106"/>
      <c r="I37" s="103"/>
      <c r="J37" s="103"/>
      <c r="K37" s="79"/>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79"/>
      <c r="FL37" s="79"/>
    </row>
    <row r="38" spans="1:168" ht="38.25">
      <c r="A38" s="104" t="s">
        <v>285</v>
      </c>
      <c r="B38" s="105" t="s">
        <v>286</v>
      </c>
      <c r="C38" s="106"/>
      <c r="D38" s="101"/>
      <c r="E38" s="101"/>
      <c r="F38" s="106">
        <v>46</v>
      </c>
      <c r="G38" s="106">
        <v>46</v>
      </c>
      <c r="H38" s="106"/>
      <c r="I38" s="103"/>
      <c r="J38" s="103"/>
      <c r="K38" s="79"/>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79"/>
      <c r="FL38" s="79"/>
    </row>
    <row r="39" spans="1:168" ht="38.25">
      <c r="A39" s="104" t="s">
        <v>287</v>
      </c>
      <c r="B39" s="105" t="s">
        <v>288</v>
      </c>
      <c r="C39" s="106"/>
      <c r="D39" s="101"/>
      <c r="E39" s="101"/>
      <c r="F39" s="106"/>
      <c r="G39" s="106"/>
      <c r="H39" s="106"/>
      <c r="I39" s="103"/>
      <c r="J39" s="103"/>
      <c r="K39" s="79"/>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79"/>
      <c r="FL39" s="79"/>
    </row>
    <row r="40" spans="1:168" ht="38.25">
      <c r="A40" s="104" t="s">
        <v>289</v>
      </c>
      <c r="B40" s="105" t="s">
        <v>290</v>
      </c>
      <c r="C40" s="106"/>
      <c r="D40" s="101"/>
      <c r="E40" s="101"/>
      <c r="F40" s="106">
        <v>-41</v>
      </c>
      <c r="G40" s="106">
        <v>-41</v>
      </c>
      <c r="H40" s="106"/>
      <c r="I40" s="103"/>
      <c r="J40" s="103"/>
      <c r="K40" s="79"/>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79"/>
      <c r="FL40" s="79"/>
    </row>
    <row r="41" spans="1:168" ht="25.5">
      <c r="A41" s="104" t="s">
        <v>291</v>
      </c>
      <c r="B41" s="105" t="s">
        <v>292</v>
      </c>
      <c r="C41" s="106"/>
      <c r="D41" s="101">
        <v>79000</v>
      </c>
      <c r="E41" s="101"/>
      <c r="F41" s="106">
        <v>12788</v>
      </c>
      <c r="G41" s="106">
        <v>12788</v>
      </c>
      <c r="H41" s="106"/>
      <c r="I41" s="103"/>
      <c r="J41" s="103"/>
      <c r="K41" s="79"/>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79"/>
      <c r="FL41" s="79"/>
    </row>
    <row r="42" spans="1:168" ht="30" customHeight="1">
      <c r="A42" s="104" t="s">
        <v>293</v>
      </c>
      <c r="B42" s="105" t="s">
        <v>294</v>
      </c>
      <c r="C42" s="106"/>
      <c r="D42" s="101">
        <v>558000</v>
      </c>
      <c r="E42" s="101"/>
      <c r="F42" s="106">
        <v>43671</v>
      </c>
      <c r="G42" s="106">
        <v>43671</v>
      </c>
      <c r="H42" s="106"/>
      <c r="I42" s="103"/>
      <c r="J42" s="103"/>
      <c r="K42" s="79"/>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79"/>
      <c r="FL42" s="79"/>
    </row>
    <row r="43" spans="1:168" ht="12.75">
      <c r="A43" s="104" t="s">
        <v>295</v>
      </c>
      <c r="B43" s="105" t="s">
        <v>296</v>
      </c>
      <c r="C43" s="106"/>
      <c r="D43" s="101">
        <v>341000</v>
      </c>
      <c r="E43" s="101"/>
      <c r="F43" s="106">
        <v>67153</v>
      </c>
      <c r="G43" s="106">
        <v>67153</v>
      </c>
      <c r="H43" s="106"/>
      <c r="I43" s="103"/>
      <c r="J43" s="103"/>
      <c r="K43" s="79"/>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79"/>
      <c r="FL43" s="79"/>
    </row>
    <row r="44" spans="1:168" ht="12.75">
      <c r="A44" s="104" t="s">
        <v>297</v>
      </c>
      <c r="B44" s="105" t="s">
        <v>298</v>
      </c>
      <c r="C44" s="106"/>
      <c r="D44" s="101"/>
      <c r="E44" s="101"/>
      <c r="F44" s="106"/>
      <c r="G44" s="106"/>
      <c r="H44" s="106"/>
      <c r="I44" s="103"/>
      <c r="J44" s="103"/>
      <c r="K44" s="79"/>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79"/>
      <c r="FL44" s="79"/>
    </row>
    <row r="45" spans="1:168" ht="12.75">
      <c r="A45" s="135" t="s">
        <v>374</v>
      </c>
      <c r="B45" s="136"/>
      <c r="C45" s="137"/>
      <c r="D45" s="138"/>
      <c r="E45" s="138"/>
      <c r="F45" s="137">
        <v>39</v>
      </c>
      <c r="G45" s="137">
        <v>39</v>
      </c>
      <c r="H45" s="137"/>
      <c r="I45" s="103"/>
      <c r="J45" s="103"/>
      <c r="K45" s="79"/>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79"/>
      <c r="FL45" s="79"/>
    </row>
    <row r="46" spans="1:168" ht="12.75">
      <c r="A46" s="104" t="s">
        <v>299</v>
      </c>
      <c r="B46" s="105" t="s">
        <v>300</v>
      </c>
      <c r="C46" s="106"/>
      <c r="D46" s="101"/>
      <c r="E46" s="101"/>
      <c r="F46" s="106"/>
      <c r="G46" s="106"/>
      <c r="H46" s="106"/>
      <c r="I46" s="103"/>
      <c r="J46" s="103"/>
      <c r="K46" s="79"/>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79"/>
      <c r="FL46" s="79"/>
    </row>
    <row r="47" spans="1:168" ht="12.75">
      <c r="A47" s="99" t="s">
        <v>301</v>
      </c>
      <c r="B47" s="100" t="s">
        <v>302</v>
      </c>
      <c r="C47" s="101">
        <f>+C48+C53</f>
        <v>0</v>
      </c>
      <c r="D47" s="101">
        <f>+D48+D53</f>
        <v>421000</v>
      </c>
      <c r="E47" s="101">
        <f>+E48+E53</f>
        <v>0</v>
      </c>
      <c r="F47" s="101">
        <f>+F48+F53</f>
        <v>3967.97</v>
      </c>
      <c r="G47" s="101">
        <f>+G48+G53</f>
        <v>3967.97</v>
      </c>
      <c r="H47" s="101"/>
      <c r="I47" s="103"/>
      <c r="J47" s="103"/>
      <c r="K47" s="79"/>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79"/>
      <c r="FL47" s="79"/>
    </row>
    <row r="48" spans="1:168" ht="12.75">
      <c r="A48" s="99" t="s">
        <v>303</v>
      </c>
      <c r="B48" s="100" t="s">
        <v>304</v>
      </c>
      <c r="C48" s="101">
        <f>+C49+C51</f>
        <v>0</v>
      </c>
      <c r="D48" s="101">
        <f>+D49+D51</f>
        <v>0</v>
      </c>
      <c r="E48" s="101">
        <f>+E49+E51</f>
        <v>0</v>
      </c>
      <c r="F48" s="101">
        <f>+F49+F51</f>
        <v>0</v>
      </c>
      <c r="G48" s="101">
        <f>+G49+G51</f>
        <v>0</v>
      </c>
      <c r="H48" s="101"/>
      <c r="I48" s="103"/>
      <c r="J48" s="103"/>
      <c r="K48" s="79"/>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79"/>
      <c r="FL48" s="79"/>
    </row>
    <row r="49" spans="1:168" s="80" customFormat="1" ht="12.75">
      <c r="A49" s="99" t="s">
        <v>305</v>
      </c>
      <c r="B49" s="100" t="s">
        <v>306</v>
      </c>
      <c r="C49" s="101">
        <f>+C50</f>
        <v>0</v>
      </c>
      <c r="D49" s="101">
        <f>+D50</f>
        <v>0</v>
      </c>
      <c r="E49" s="101">
        <f>+E50</f>
        <v>0</v>
      </c>
      <c r="F49" s="101">
        <f>+F50</f>
        <v>0</v>
      </c>
      <c r="G49" s="101">
        <f>+G50</f>
        <v>0</v>
      </c>
      <c r="H49" s="101"/>
      <c r="I49" s="103"/>
      <c r="J49" s="103"/>
      <c r="K49" s="79"/>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79"/>
      <c r="FL49" s="79"/>
    </row>
    <row r="50" spans="1:168" ht="12.75">
      <c r="A50" s="104" t="s">
        <v>307</v>
      </c>
      <c r="B50" s="105" t="s">
        <v>308</v>
      </c>
      <c r="C50" s="106"/>
      <c r="D50" s="101"/>
      <c r="E50" s="101"/>
      <c r="F50" s="106"/>
      <c r="G50" s="106"/>
      <c r="H50" s="106"/>
      <c r="I50" s="103"/>
      <c r="J50" s="103"/>
      <c r="K50" s="79"/>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79"/>
      <c r="FL50" s="79"/>
    </row>
    <row r="51" spans="1:168" ht="12.75">
      <c r="A51" s="99" t="s">
        <v>309</v>
      </c>
      <c r="B51" s="100" t="s">
        <v>310</v>
      </c>
      <c r="C51" s="101">
        <f>+C52</f>
        <v>0</v>
      </c>
      <c r="D51" s="101">
        <f>+D52</f>
        <v>0</v>
      </c>
      <c r="E51" s="101">
        <f>+E52</f>
        <v>0</v>
      </c>
      <c r="F51" s="101">
        <f>+F52</f>
        <v>0</v>
      </c>
      <c r="G51" s="101">
        <f>+G52</f>
        <v>0</v>
      </c>
      <c r="H51" s="101"/>
      <c r="I51" s="103"/>
      <c r="J51" s="103"/>
      <c r="K51" s="79"/>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79"/>
      <c r="FL51" s="79"/>
    </row>
    <row r="52" spans="1:168" ht="12.75">
      <c r="A52" s="104" t="s">
        <v>311</v>
      </c>
      <c r="B52" s="105" t="s">
        <v>312</v>
      </c>
      <c r="C52" s="106"/>
      <c r="D52" s="101"/>
      <c r="E52" s="101"/>
      <c r="F52" s="106"/>
      <c r="G52" s="106"/>
      <c r="H52" s="106"/>
      <c r="I52" s="103"/>
      <c r="J52" s="103"/>
      <c r="K52" s="79"/>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79"/>
      <c r="FL52" s="79"/>
    </row>
    <row r="53" spans="1:179" s="114" customFormat="1" ht="12.75">
      <c r="A53" s="112" t="s">
        <v>313</v>
      </c>
      <c r="B53" s="100" t="s">
        <v>314</v>
      </c>
      <c r="C53" s="101">
        <f>+C54+C58</f>
        <v>0</v>
      </c>
      <c r="D53" s="101">
        <f>+D54+D58</f>
        <v>421000</v>
      </c>
      <c r="E53" s="101">
        <f>+E54+E58</f>
        <v>0</v>
      </c>
      <c r="F53" s="101">
        <f>+F54+F58</f>
        <v>3967.97</v>
      </c>
      <c r="G53" s="101">
        <f>+G54+G58</f>
        <v>3967.97</v>
      </c>
      <c r="H53" s="101"/>
      <c r="I53" s="103"/>
      <c r="J53" s="103"/>
      <c r="K53" s="79"/>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13"/>
      <c r="FN53" s="113"/>
      <c r="FO53" s="113"/>
      <c r="FP53" s="113"/>
      <c r="FQ53" s="113"/>
      <c r="FR53" s="113"/>
      <c r="FS53" s="113"/>
      <c r="FT53" s="113"/>
      <c r="FU53" s="113"/>
      <c r="FV53" s="113"/>
      <c r="FW53" s="113"/>
    </row>
    <row r="54" spans="1:168" ht="12.75">
      <c r="A54" s="99" t="s">
        <v>315</v>
      </c>
      <c r="B54" s="100" t="s">
        <v>316</v>
      </c>
      <c r="C54" s="101">
        <f>C57+C55+C56</f>
        <v>0</v>
      </c>
      <c r="D54" s="101">
        <f>D57+D55+D56</f>
        <v>421000</v>
      </c>
      <c r="E54" s="101">
        <f>E57+E55+E56</f>
        <v>0</v>
      </c>
      <c r="F54" s="101">
        <f>F57+F55+F56</f>
        <v>3967.97</v>
      </c>
      <c r="G54" s="101">
        <f>G57+G55+G56</f>
        <v>3967.97</v>
      </c>
      <c r="H54" s="101"/>
      <c r="I54" s="103"/>
      <c r="J54" s="103"/>
      <c r="K54" s="79"/>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79"/>
      <c r="FL54" s="79"/>
    </row>
    <row r="55" spans="1:168" ht="12.75">
      <c r="A55" s="115" t="s">
        <v>317</v>
      </c>
      <c r="B55" s="105" t="s">
        <v>318</v>
      </c>
      <c r="C55" s="101"/>
      <c r="D55" s="101"/>
      <c r="E55" s="101"/>
      <c r="F55" s="101"/>
      <c r="G55" s="101"/>
      <c r="H55" s="101"/>
      <c r="I55" s="103"/>
      <c r="J55" s="103"/>
      <c r="K55" s="79"/>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79"/>
      <c r="FL55" s="79"/>
    </row>
    <row r="56" spans="1:168" ht="12.75">
      <c r="A56" s="115" t="s">
        <v>319</v>
      </c>
      <c r="B56" s="105" t="s">
        <v>320</v>
      </c>
      <c r="C56" s="101"/>
      <c r="D56" s="101"/>
      <c r="E56" s="101"/>
      <c r="F56" s="101"/>
      <c r="G56" s="101"/>
      <c r="H56" s="101"/>
      <c r="I56" s="103"/>
      <c r="J56" s="103"/>
      <c r="K56" s="79"/>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79"/>
      <c r="FL56" s="79"/>
    </row>
    <row r="57" spans="1:168" ht="12.75">
      <c r="A57" s="104" t="s">
        <v>321</v>
      </c>
      <c r="B57" s="116" t="s">
        <v>322</v>
      </c>
      <c r="C57" s="106"/>
      <c r="D57" s="101">
        <v>421000</v>
      </c>
      <c r="E57" s="101"/>
      <c r="F57" s="140">
        <v>3967.97</v>
      </c>
      <c r="G57" s="140">
        <v>3967.97</v>
      </c>
      <c r="H57" s="140"/>
      <c r="I57" s="103"/>
      <c r="J57" s="103"/>
      <c r="K57" s="79"/>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79"/>
      <c r="FL57" s="79"/>
    </row>
    <row r="58" spans="1:168" ht="12.75">
      <c r="A58" s="99" t="s">
        <v>323</v>
      </c>
      <c r="B58" s="100" t="s">
        <v>324</v>
      </c>
      <c r="C58" s="101">
        <f>C59</f>
        <v>0</v>
      </c>
      <c r="D58" s="101">
        <f>D59</f>
        <v>0</v>
      </c>
      <c r="E58" s="101">
        <f>E59</f>
        <v>0</v>
      </c>
      <c r="F58" s="101">
        <f>F59</f>
        <v>0</v>
      </c>
      <c r="G58" s="101">
        <f>G59</f>
        <v>0</v>
      </c>
      <c r="H58" s="101"/>
      <c r="I58" s="103"/>
      <c r="J58" s="103"/>
      <c r="K58" s="79"/>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79"/>
      <c r="FL58" s="79"/>
    </row>
    <row r="59" spans="1:168" ht="12.75">
      <c r="A59" s="104" t="s">
        <v>325</v>
      </c>
      <c r="B59" s="116" t="s">
        <v>326</v>
      </c>
      <c r="C59" s="106"/>
      <c r="D59" s="101"/>
      <c r="E59" s="101"/>
      <c r="F59" s="106"/>
      <c r="G59" s="106"/>
      <c r="H59" s="106"/>
      <c r="I59" s="103"/>
      <c r="J59" s="103"/>
      <c r="K59" s="79"/>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79"/>
      <c r="FL59" s="79"/>
    </row>
    <row r="60" spans="1:168" ht="12.75">
      <c r="A60" s="99" t="s">
        <v>327</v>
      </c>
      <c r="B60" s="100" t="s">
        <v>328</v>
      </c>
      <c r="C60" s="101">
        <f>+C61</f>
        <v>0</v>
      </c>
      <c r="D60" s="101">
        <f>+D61</f>
        <v>508000</v>
      </c>
      <c r="E60" s="101">
        <f>+E61</f>
        <v>0</v>
      </c>
      <c r="F60" s="101">
        <f>+F61</f>
        <v>299830</v>
      </c>
      <c r="G60" s="101">
        <f>+G61</f>
        <v>299830</v>
      </c>
      <c r="H60" s="101"/>
      <c r="I60" s="103"/>
      <c r="J60" s="103"/>
      <c r="K60" s="79"/>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79"/>
      <c r="FL60" s="79"/>
    </row>
    <row r="61" spans="1:168" ht="25.5">
      <c r="A61" s="99" t="s">
        <v>329</v>
      </c>
      <c r="B61" s="100" t="s">
        <v>330</v>
      </c>
      <c r="C61" s="101">
        <f>+C62+C74</f>
        <v>0</v>
      </c>
      <c r="D61" s="101">
        <f>+D62+D74</f>
        <v>508000</v>
      </c>
      <c r="E61" s="101">
        <f>+E62+E74</f>
        <v>0</v>
      </c>
      <c r="F61" s="101">
        <f>+F62+F74</f>
        <v>299830</v>
      </c>
      <c r="G61" s="101">
        <f>+G62+G74</f>
        <v>299830</v>
      </c>
      <c r="H61" s="101"/>
      <c r="I61" s="103"/>
      <c r="J61" s="103"/>
      <c r="K61" s="79"/>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79"/>
      <c r="FL61" s="79"/>
    </row>
    <row r="62" spans="1:168" ht="12.75">
      <c r="A62" s="99" t="s">
        <v>331</v>
      </c>
      <c r="B62" s="100" t="s">
        <v>332</v>
      </c>
      <c r="C62" s="101">
        <f>C63+C64+C65+C66+C68+C69+C70+C71+C67+C72+C73</f>
        <v>0</v>
      </c>
      <c r="D62" s="101">
        <f>D63+D64+D65+D66+D68+D69+D70+D71+D67+D72+D73</f>
        <v>298000</v>
      </c>
      <c r="E62" s="101">
        <f>E63+E64+E65+E66+E68+E69+E70+E71+E67+E72+E73</f>
        <v>0</v>
      </c>
      <c r="F62" s="101">
        <f>F63+F64+F65+F66+F68+F69+F70+F71+F67+F72+F73</f>
        <v>211134</v>
      </c>
      <c r="G62" s="101">
        <f>G63+G64+G65+G66+G68+G69+G70+G71+G67+G72+G73</f>
        <v>211134</v>
      </c>
      <c r="H62" s="101"/>
      <c r="I62" s="103"/>
      <c r="J62" s="103"/>
      <c r="K62" s="79"/>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79"/>
      <c r="FL62" s="79"/>
    </row>
    <row r="63" spans="1:168" ht="25.5">
      <c r="A63" s="104" t="s">
        <v>333</v>
      </c>
      <c r="B63" s="116" t="s">
        <v>334</v>
      </c>
      <c r="C63" s="106"/>
      <c r="D63" s="101"/>
      <c r="E63" s="101"/>
      <c r="F63" s="106"/>
      <c r="G63" s="106"/>
      <c r="H63" s="106"/>
      <c r="I63" s="103"/>
      <c r="J63" s="103"/>
      <c r="K63" s="79"/>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79"/>
      <c r="FL63" s="79"/>
    </row>
    <row r="64" spans="1:168" ht="25.5">
      <c r="A64" s="104" t="s">
        <v>335</v>
      </c>
      <c r="B64" s="116" t="s">
        <v>336</v>
      </c>
      <c r="C64" s="106"/>
      <c r="D64" s="101">
        <v>4000</v>
      </c>
      <c r="E64" s="101"/>
      <c r="F64" s="106">
        <v>89682</v>
      </c>
      <c r="G64" s="106">
        <v>89682</v>
      </c>
      <c r="H64" s="106"/>
      <c r="I64" s="103"/>
      <c r="J64" s="103"/>
      <c r="K64" s="79"/>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79"/>
      <c r="FL64" s="79"/>
    </row>
    <row r="65" spans="1:168" ht="25.5">
      <c r="A65" s="117" t="s">
        <v>337</v>
      </c>
      <c r="B65" s="116" t="s">
        <v>338</v>
      </c>
      <c r="C65" s="106"/>
      <c r="D65" s="101"/>
      <c r="E65" s="101"/>
      <c r="F65" s="106"/>
      <c r="G65" s="106"/>
      <c r="H65" s="106"/>
      <c r="I65" s="103"/>
      <c r="J65" s="103"/>
      <c r="K65" s="79"/>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79"/>
      <c r="FL65" s="79"/>
    </row>
    <row r="66" spans="1:168" ht="25.5">
      <c r="A66" s="104" t="s">
        <v>339</v>
      </c>
      <c r="B66" s="118" t="s">
        <v>340</v>
      </c>
      <c r="C66" s="106"/>
      <c r="D66" s="101">
        <v>147000</v>
      </c>
      <c r="E66" s="101"/>
      <c r="F66" s="106">
        <v>121133</v>
      </c>
      <c r="G66" s="106">
        <v>121133</v>
      </c>
      <c r="H66" s="106"/>
      <c r="I66" s="103"/>
      <c r="J66" s="103"/>
      <c r="K66" s="79"/>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79"/>
      <c r="FL66" s="79"/>
    </row>
    <row r="67" spans="1:168" ht="12.75">
      <c r="A67" s="104" t="s">
        <v>341</v>
      </c>
      <c r="B67" s="118" t="s">
        <v>342</v>
      </c>
      <c r="C67" s="106"/>
      <c r="D67" s="101"/>
      <c r="E67" s="101"/>
      <c r="F67" s="106"/>
      <c r="G67" s="106"/>
      <c r="H67" s="106"/>
      <c r="I67" s="139"/>
      <c r="J67" s="103"/>
      <c r="K67" s="79"/>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79"/>
      <c r="FL67" s="79"/>
    </row>
    <row r="68" spans="1:168" ht="25.5">
      <c r="A68" s="104" t="s">
        <v>343</v>
      </c>
      <c r="B68" s="118" t="s">
        <v>344</v>
      </c>
      <c r="C68" s="106"/>
      <c r="D68" s="101"/>
      <c r="E68" s="101"/>
      <c r="F68" s="106"/>
      <c r="G68" s="106"/>
      <c r="H68" s="106"/>
      <c r="I68" s="103"/>
      <c r="J68" s="103"/>
      <c r="K68" s="79"/>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79"/>
      <c r="FL68" s="79"/>
    </row>
    <row r="69" spans="1:168" ht="25.5">
      <c r="A69" s="104" t="s">
        <v>345</v>
      </c>
      <c r="B69" s="118" t="s">
        <v>346</v>
      </c>
      <c r="C69" s="106"/>
      <c r="D69" s="101"/>
      <c r="E69" s="101"/>
      <c r="F69" s="106"/>
      <c r="G69" s="106"/>
      <c r="H69" s="106"/>
      <c r="I69" s="103"/>
      <c r="J69" s="103"/>
      <c r="K69" s="79"/>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79"/>
      <c r="FL69" s="79"/>
    </row>
    <row r="70" spans="1:168" ht="25.5">
      <c r="A70" s="104" t="s">
        <v>347</v>
      </c>
      <c r="B70" s="118" t="s">
        <v>348</v>
      </c>
      <c r="C70" s="106"/>
      <c r="D70" s="101"/>
      <c r="E70" s="101"/>
      <c r="F70" s="106"/>
      <c r="G70" s="106"/>
      <c r="H70" s="106"/>
      <c r="I70" s="103"/>
      <c r="J70" s="103"/>
      <c r="K70" s="79"/>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79"/>
      <c r="FL70" s="79"/>
    </row>
    <row r="71" spans="1:168" ht="51">
      <c r="A71" s="104" t="s">
        <v>349</v>
      </c>
      <c r="B71" s="118" t="s">
        <v>350</v>
      </c>
      <c r="C71" s="106"/>
      <c r="D71" s="101"/>
      <c r="E71" s="101"/>
      <c r="F71" s="106">
        <v>319</v>
      </c>
      <c r="G71" s="106">
        <v>319</v>
      </c>
      <c r="H71" s="106"/>
      <c r="I71" s="103"/>
      <c r="J71" s="103"/>
      <c r="K71" s="79"/>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2"/>
      <c r="FF71" s="102"/>
      <c r="FG71" s="102"/>
      <c r="FH71" s="102"/>
      <c r="FI71" s="102"/>
      <c r="FJ71" s="102"/>
      <c r="FK71" s="79"/>
      <c r="FL71" s="79"/>
    </row>
    <row r="72" spans="1:168" ht="25.5">
      <c r="A72" s="104" t="s">
        <v>351</v>
      </c>
      <c r="B72" s="118" t="s">
        <v>352</v>
      </c>
      <c r="C72" s="106"/>
      <c r="D72" s="101">
        <v>147000</v>
      </c>
      <c r="E72" s="101"/>
      <c r="F72" s="106"/>
      <c r="G72" s="106"/>
      <c r="H72" s="106"/>
      <c r="I72" s="103"/>
      <c r="J72" s="103"/>
      <c r="K72" s="79"/>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2"/>
      <c r="FF72" s="102"/>
      <c r="FG72" s="102"/>
      <c r="FH72" s="102"/>
      <c r="FI72" s="102"/>
      <c r="FJ72" s="102"/>
      <c r="FK72" s="79"/>
      <c r="FL72" s="79"/>
    </row>
    <row r="73" spans="1:168" ht="25.5">
      <c r="A73" s="104" t="s">
        <v>353</v>
      </c>
      <c r="B73" s="118" t="s">
        <v>354</v>
      </c>
      <c r="C73" s="106"/>
      <c r="D73" s="101"/>
      <c r="E73" s="101"/>
      <c r="F73" s="106"/>
      <c r="G73" s="106"/>
      <c r="H73" s="106"/>
      <c r="I73" s="103"/>
      <c r="J73" s="103"/>
      <c r="K73" s="79"/>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2"/>
      <c r="FF73" s="102"/>
      <c r="FG73" s="102"/>
      <c r="FH73" s="102"/>
      <c r="FI73" s="102"/>
      <c r="FJ73" s="102"/>
      <c r="FK73" s="79"/>
      <c r="FL73" s="79"/>
    </row>
    <row r="74" spans="1:168" ht="12.75">
      <c r="A74" s="99" t="s">
        <v>355</v>
      </c>
      <c r="B74" s="100" t="s">
        <v>356</v>
      </c>
      <c r="C74" s="101">
        <f>+C75+C76+C77+C78+C79+C80+C81+C82</f>
        <v>0</v>
      </c>
      <c r="D74" s="101">
        <f>+D75+D76+D77+D78+D79+D80+D81+D82</f>
        <v>210000</v>
      </c>
      <c r="E74" s="101">
        <f>+E75+E76+E77+E78+E79+E80+E81+E82</f>
        <v>0</v>
      </c>
      <c r="F74" s="101">
        <f>+F75+F76+F77+F78+F79+F80+F81+F82</f>
        <v>88696</v>
      </c>
      <c r="G74" s="101">
        <f>+G75+G76+G77+G78+G79+G80+G81+G82</f>
        <v>88696</v>
      </c>
      <c r="H74" s="101"/>
      <c r="I74" s="103"/>
      <c r="J74" s="103"/>
      <c r="K74" s="79"/>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2"/>
      <c r="FF74" s="102"/>
      <c r="FG74" s="102"/>
      <c r="FH74" s="102"/>
      <c r="FI74" s="102"/>
      <c r="FJ74" s="102"/>
      <c r="FK74" s="79"/>
      <c r="FL74" s="79"/>
    </row>
    <row r="75" spans="1:168" ht="25.5">
      <c r="A75" s="119" t="s">
        <v>357</v>
      </c>
      <c r="B75" s="105" t="s">
        <v>358</v>
      </c>
      <c r="C75" s="106"/>
      <c r="D75" s="101"/>
      <c r="E75" s="101"/>
      <c r="F75" s="106"/>
      <c r="G75" s="106"/>
      <c r="H75" s="106"/>
      <c r="I75" s="103"/>
      <c r="J75" s="103"/>
      <c r="K75" s="79"/>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79"/>
      <c r="FL75" s="79"/>
    </row>
    <row r="76" spans="1:168" ht="25.5">
      <c r="A76" s="119" t="s">
        <v>359</v>
      </c>
      <c r="B76" s="120" t="s">
        <v>340</v>
      </c>
      <c r="C76" s="106"/>
      <c r="D76" s="101"/>
      <c r="E76" s="101"/>
      <c r="F76" s="106"/>
      <c r="G76" s="106"/>
      <c r="H76" s="106"/>
      <c r="I76" s="103"/>
      <c r="J76" s="103"/>
      <c r="K76" s="79"/>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79"/>
      <c r="FL76" s="79"/>
    </row>
    <row r="77" spans="1:168" ht="38.25">
      <c r="A77" s="104" t="s">
        <v>360</v>
      </c>
      <c r="B77" s="105" t="s">
        <v>361</v>
      </c>
      <c r="C77" s="106"/>
      <c r="D77" s="101"/>
      <c r="E77" s="101"/>
      <c r="F77" s="106"/>
      <c r="G77" s="106"/>
      <c r="H77" s="106"/>
      <c r="I77" s="103"/>
      <c r="J77" s="103"/>
      <c r="K77" s="79"/>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79"/>
      <c r="FL77" s="79"/>
    </row>
    <row r="78" spans="1:168" ht="38.25">
      <c r="A78" s="104" t="s">
        <v>362</v>
      </c>
      <c r="B78" s="105" t="s">
        <v>363</v>
      </c>
      <c r="C78" s="106"/>
      <c r="D78" s="101"/>
      <c r="E78" s="101"/>
      <c r="F78" s="106"/>
      <c r="G78" s="106"/>
      <c r="H78" s="106"/>
      <c r="I78" s="103"/>
      <c r="J78" s="103"/>
      <c r="K78" s="79"/>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79"/>
      <c r="FL78" s="79"/>
    </row>
    <row r="79" spans="1:168" ht="25.5">
      <c r="A79" s="104" t="s">
        <v>364</v>
      </c>
      <c r="B79" s="105" t="s">
        <v>344</v>
      </c>
      <c r="C79" s="106"/>
      <c r="D79" s="101"/>
      <c r="E79" s="101"/>
      <c r="F79" s="106">
        <v>88629</v>
      </c>
      <c r="G79" s="106">
        <v>88629</v>
      </c>
      <c r="H79" s="106"/>
      <c r="I79" s="103"/>
      <c r="J79" s="103"/>
      <c r="K79" s="79"/>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79"/>
      <c r="FL79" s="79"/>
    </row>
    <row r="80" spans="1:95" ht="25.5">
      <c r="A80" s="111" t="s">
        <v>365</v>
      </c>
      <c r="B80" s="121" t="s">
        <v>366</v>
      </c>
      <c r="C80" s="106"/>
      <c r="D80" s="101">
        <v>210000</v>
      </c>
      <c r="E80" s="101"/>
      <c r="F80" s="106"/>
      <c r="G80" s="106"/>
      <c r="H80" s="106"/>
      <c r="I80" s="103"/>
      <c r="J80" s="103"/>
      <c r="K80" s="79"/>
      <c r="L80" s="102"/>
      <c r="M80" s="102"/>
      <c r="AW80" s="79"/>
      <c r="BW80" s="79"/>
      <c r="BX80" s="79"/>
      <c r="BY80" s="79"/>
      <c r="CQ80" s="79"/>
    </row>
    <row r="81" spans="1:179" s="93" customFormat="1" ht="63.75">
      <c r="A81" s="122" t="s">
        <v>367</v>
      </c>
      <c r="B81" s="123" t="s">
        <v>368</v>
      </c>
      <c r="C81" s="106"/>
      <c r="D81" s="101"/>
      <c r="E81" s="101"/>
      <c r="F81" s="106">
        <v>67</v>
      </c>
      <c r="G81" s="106">
        <v>67</v>
      </c>
      <c r="H81" s="106"/>
      <c r="I81" s="103"/>
      <c r="J81" s="103"/>
      <c r="K81" s="79"/>
      <c r="L81" s="102"/>
      <c r="M81" s="102"/>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6"/>
      <c r="BX81" s="86"/>
      <c r="BY81" s="86"/>
      <c r="BZ81" s="85"/>
      <c r="CA81" s="85"/>
      <c r="CB81" s="85"/>
      <c r="CC81" s="85"/>
      <c r="CD81" s="85"/>
      <c r="CE81" s="85"/>
      <c r="CF81" s="85"/>
      <c r="CG81" s="85"/>
      <c r="CH81" s="85"/>
      <c r="CI81" s="85"/>
      <c r="CJ81" s="85"/>
      <c r="CK81" s="85"/>
      <c r="CL81" s="85"/>
      <c r="CM81" s="85"/>
      <c r="CN81" s="85"/>
      <c r="CO81" s="85"/>
      <c r="CP81" s="85"/>
      <c r="CQ81" s="86"/>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row>
    <row r="82" spans="1:179" s="93" customFormat="1" ht="25.5">
      <c r="A82" s="122" t="s">
        <v>369</v>
      </c>
      <c r="B82" s="124" t="s">
        <v>370</v>
      </c>
      <c r="C82" s="106"/>
      <c r="D82" s="101"/>
      <c r="E82" s="101"/>
      <c r="F82" s="106"/>
      <c r="G82" s="106"/>
      <c r="H82" s="106"/>
      <c r="I82" s="103"/>
      <c r="J82" s="103"/>
      <c r="K82" s="79"/>
      <c r="L82" s="102"/>
      <c r="M82" s="102"/>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6"/>
      <c r="BX82" s="86"/>
      <c r="BY82" s="86"/>
      <c r="BZ82" s="85"/>
      <c r="CA82" s="85"/>
      <c r="CB82" s="85"/>
      <c r="CC82" s="85"/>
      <c r="CD82" s="85"/>
      <c r="CE82" s="85"/>
      <c r="CF82" s="85"/>
      <c r="CG82" s="85"/>
      <c r="CH82" s="85"/>
      <c r="CI82" s="85"/>
      <c r="CJ82" s="85"/>
      <c r="CK82" s="85"/>
      <c r="CL82" s="85"/>
      <c r="CM82" s="85"/>
      <c r="CN82" s="85"/>
      <c r="CO82" s="85"/>
      <c r="CP82" s="85"/>
      <c r="CQ82" s="86"/>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row>
    <row r="83" spans="1:179" s="93" customFormat="1" ht="14.25">
      <c r="A83" s="125"/>
      <c r="B83" s="126"/>
      <c r="D83" s="102"/>
      <c r="E83" s="86"/>
      <c r="H83" s="85"/>
      <c r="I83" s="79"/>
      <c r="J83" s="79"/>
      <c r="K83" s="79"/>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6"/>
      <c r="BX83" s="86"/>
      <c r="BY83" s="86"/>
      <c r="BZ83" s="85"/>
      <c r="CA83" s="85"/>
      <c r="CB83" s="85"/>
      <c r="CC83" s="85"/>
      <c r="CD83" s="85"/>
      <c r="CE83" s="85"/>
      <c r="CF83" s="85"/>
      <c r="CG83" s="85"/>
      <c r="CH83" s="85"/>
      <c r="CI83" s="85"/>
      <c r="CJ83" s="85"/>
      <c r="CK83" s="85"/>
      <c r="CL83" s="85"/>
      <c r="CM83" s="85"/>
      <c r="CN83" s="85"/>
      <c r="CO83" s="85"/>
      <c r="CP83" s="85"/>
      <c r="CQ83" s="86"/>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row>
    <row r="84" spans="1:179" s="93" customFormat="1" ht="14.25">
      <c r="A84" s="125"/>
      <c r="B84" s="126"/>
      <c r="D84" s="102"/>
      <c r="E84" s="86"/>
      <c r="H84" s="85"/>
      <c r="I84" s="79"/>
      <c r="J84" s="79"/>
      <c r="K84" s="79"/>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6"/>
      <c r="BX84" s="86"/>
      <c r="BY84" s="86"/>
      <c r="BZ84" s="85"/>
      <c r="CA84" s="85"/>
      <c r="CB84" s="85"/>
      <c r="CC84" s="85"/>
      <c r="CD84" s="85"/>
      <c r="CE84" s="85"/>
      <c r="CF84" s="85"/>
      <c r="CG84" s="85"/>
      <c r="CH84" s="85"/>
      <c r="CI84" s="85"/>
      <c r="CJ84" s="85"/>
      <c r="CK84" s="85"/>
      <c r="CL84" s="85"/>
      <c r="CM84" s="85"/>
      <c r="CN84" s="85"/>
      <c r="CO84" s="85"/>
      <c r="CP84" s="85"/>
      <c r="CQ84" s="86"/>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c r="FH84" s="85"/>
      <c r="FI84" s="85"/>
      <c r="FJ84" s="85"/>
      <c r="FK84" s="85"/>
      <c r="FL84" s="85"/>
      <c r="FM84" s="85"/>
      <c r="FN84" s="85"/>
      <c r="FO84" s="85"/>
      <c r="FP84" s="85"/>
      <c r="FQ84" s="85"/>
      <c r="FR84" s="85"/>
      <c r="FS84" s="85"/>
      <c r="FT84" s="85"/>
      <c r="FU84" s="85"/>
      <c r="FV84" s="85"/>
      <c r="FW84" s="85"/>
    </row>
    <row r="85" spans="1:179" s="93" customFormat="1" ht="14.25">
      <c r="A85" s="125"/>
      <c r="B85" s="126"/>
      <c r="D85" s="102"/>
      <c r="E85" s="86"/>
      <c r="H85" s="85"/>
      <c r="I85" s="79"/>
      <c r="J85" s="79"/>
      <c r="K85" s="79"/>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6"/>
      <c r="BX85" s="86"/>
      <c r="BY85" s="86"/>
      <c r="BZ85" s="85"/>
      <c r="CA85" s="85"/>
      <c r="CB85" s="85"/>
      <c r="CC85" s="85"/>
      <c r="CD85" s="85"/>
      <c r="CE85" s="85"/>
      <c r="CF85" s="85"/>
      <c r="CG85" s="85"/>
      <c r="CH85" s="85"/>
      <c r="CI85" s="85"/>
      <c r="CJ85" s="85"/>
      <c r="CK85" s="85"/>
      <c r="CL85" s="85"/>
      <c r="CM85" s="85"/>
      <c r="CN85" s="85"/>
      <c r="CO85" s="85"/>
      <c r="CP85" s="85"/>
      <c r="CQ85" s="86"/>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c r="FW85" s="85"/>
    </row>
    <row r="86" spans="1:179" s="93" customFormat="1" ht="14.25">
      <c r="A86" s="152" t="s">
        <v>371</v>
      </c>
      <c r="B86" s="152"/>
      <c r="C86" s="127"/>
      <c r="D86" s="128"/>
      <c r="E86" s="128"/>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6"/>
      <c r="BX86" s="86"/>
      <c r="BY86" s="86"/>
      <c r="BZ86" s="85"/>
      <c r="CA86" s="85"/>
      <c r="CB86" s="85"/>
      <c r="CC86" s="85"/>
      <c r="CD86" s="85"/>
      <c r="CE86" s="85"/>
      <c r="CF86" s="85"/>
      <c r="CG86" s="85"/>
      <c r="CH86" s="85"/>
      <c r="CI86" s="85"/>
      <c r="CJ86" s="85"/>
      <c r="CK86" s="85"/>
      <c r="CL86" s="85"/>
      <c r="CM86" s="85"/>
      <c r="CN86" s="85"/>
      <c r="CO86" s="85"/>
      <c r="CP86" s="85"/>
      <c r="CQ86" s="86"/>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row>
    <row r="87" spans="1:179" s="93" customFormat="1" ht="12.75">
      <c r="A87" s="129"/>
      <c r="D87" s="128"/>
      <c r="E87" s="128"/>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6"/>
      <c r="BX87" s="86"/>
      <c r="BY87" s="86"/>
      <c r="BZ87" s="85"/>
      <c r="CA87" s="85"/>
      <c r="CB87" s="85"/>
      <c r="CC87" s="85"/>
      <c r="CD87" s="85"/>
      <c r="CE87" s="85"/>
      <c r="CF87" s="85"/>
      <c r="CG87" s="85"/>
      <c r="CH87" s="85"/>
      <c r="CI87" s="85"/>
      <c r="CJ87" s="85"/>
      <c r="CK87" s="85"/>
      <c r="CL87" s="85"/>
      <c r="CM87" s="85"/>
      <c r="CN87" s="85"/>
      <c r="CO87" s="85"/>
      <c r="CP87" s="85"/>
      <c r="CQ87" s="86"/>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row>
    <row r="88" spans="1:179" s="131" customFormat="1" ht="14.25">
      <c r="A88" s="130"/>
      <c r="B88" s="141" t="s">
        <v>372</v>
      </c>
      <c r="C88" s="142"/>
      <c r="D88" s="142"/>
      <c r="E88" s="143" t="s">
        <v>375</v>
      </c>
      <c r="F88" s="143" t="s">
        <v>375</v>
      </c>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3"/>
      <c r="BX88" s="133"/>
      <c r="BY88" s="133"/>
      <c r="BZ88" s="132"/>
      <c r="CA88" s="132"/>
      <c r="CB88" s="132"/>
      <c r="CC88" s="132"/>
      <c r="CD88" s="132"/>
      <c r="CE88" s="132"/>
      <c r="CF88" s="132"/>
      <c r="CG88" s="132"/>
      <c r="CH88" s="132"/>
      <c r="CI88" s="132"/>
      <c r="CJ88" s="132"/>
      <c r="CK88" s="132"/>
      <c r="CL88" s="132"/>
      <c r="CM88" s="132"/>
      <c r="CN88" s="132"/>
      <c r="CO88" s="132"/>
      <c r="CP88" s="132"/>
      <c r="CQ88" s="133"/>
      <c r="CR88" s="132"/>
      <c r="CS88" s="132"/>
      <c r="CT88" s="132"/>
      <c r="CU88" s="132"/>
      <c r="CV88" s="132"/>
      <c r="CW88" s="132"/>
      <c r="CX88" s="132"/>
      <c r="CY88" s="132"/>
      <c r="CZ88" s="132"/>
      <c r="DA88" s="132"/>
      <c r="DB88" s="132"/>
      <c r="DC88" s="132"/>
      <c r="DD88" s="132"/>
      <c r="DE88" s="132"/>
      <c r="DF88" s="132"/>
      <c r="DG88" s="132"/>
      <c r="DH88" s="132"/>
      <c r="DI88" s="132"/>
      <c r="DJ88" s="132"/>
      <c r="DK88" s="132"/>
      <c r="DL88" s="132"/>
      <c r="DM88" s="132"/>
      <c r="DN88" s="132"/>
      <c r="DO88" s="132"/>
      <c r="DP88" s="132"/>
      <c r="DQ88" s="132"/>
      <c r="DR88" s="132"/>
      <c r="DS88" s="132"/>
      <c r="DT88" s="132"/>
      <c r="DU88" s="132"/>
      <c r="DV88" s="132"/>
      <c r="DW88" s="132"/>
      <c r="DX88" s="132"/>
      <c r="DY88" s="132"/>
      <c r="DZ88" s="132"/>
      <c r="EA88" s="132"/>
      <c r="EB88" s="132"/>
      <c r="EC88" s="132"/>
      <c r="ED88" s="132"/>
      <c r="EE88" s="132"/>
      <c r="EF88" s="132"/>
      <c r="EG88" s="132"/>
      <c r="EH88" s="132"/>
      <c r="EI88" s="132"/>
      <c r="EJ88" s="132"/>
      <c r="EK88" s="132"/>
      <c r="EL88" s="132"/>
      <c r="EM88" s="132"/>
      <c r="EN88" s="132"/>
      <c r="EO88" s="132"/>
      <c r="EP88" s="132"/>
      <c r="EQ88" s="132"/>
      <c r="ER88" s="132"/>
      <c r="ES88" s="132"/>
      <c r="ET88" s="132"/>
      <c r="EU88" s="132"/>
      <c r="EV88" s="132"/>
      <c r="EW88" s="132"/>
      <c r="EX88" s="132"/>
      <c r="EY88" s="132"/>
      <c r="EZ88" s="132"/>
      <c r="FA88" s="132"/>
      <c r="FB88" s="132"/>
      <c r="FC88" s="132"/>
      <c r="FD88" s="132"/>
      <c r="FE88" s="132"/>
      <c r="FF88" s="132"/>
      <c r="FG88" s="132"/>
      <c r="FH88" s="132"/>
      <c r="FI88" s="132"/>
      <c r="FJ88" s="132"/>
      <c r="FK88" s="132"/>
      <c r="FL88" s="132"/>
      <c r="FM88" s="132"/>
      <c r="FN88" s="132"/>
      <c r="FO88" s="132"/>
      <c r="FP88" s="132"/>
      <c r="FQ88" s="132"/>
      <c r="FR88" s="132"/>
      <c r="FS88" s="132"/>
      <c r="FT88" s="132"/>
      <c r="FU88" s="132"/>
      <c r="FV88" s="132"/>
      <c r="FW88" s="132"/>
    </row>
    <row r="89" spans="1:179" s="93" customFormat="1" ht="12.75">
      <c r="A89" s="129"/>
      <c r="B89" s="144" t="s">
        <v>376</v>
      </c>
      <c r="C89" s="145"/>
      <c r="D89" s="145"/>
      <c r="E89" s="146" t="s">
        <v>377</v>
      </c>
      <c r="F89" s="146" t="s">
        <v>377</v>
      </c>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6"/>
      <c r="BX89" s="86"/>
      <c r="BY89" s="86"/>
      <c r="BZ89" s="85"/>
      <c r="CA89" s="85"/>
      <c r="CB89" s="85"/>
      <c r="CC89" s="85"/>
      <c r="CD89" s="85"/>
      <c r="CE89" s="85"/>
      <c r="CF89" s="85"/>
      <c r="CG89" s="85"/>
      <c r="CH89" s="85"/>
      <c r="CI89" s="85"/>
      <c r="CJ89" s="85"/>
      <c r="CK89" s="85"/>
      <c r="CL89" s="85"/>
      <c r="CM89" s="85"/>
      <c r="CN89" s="85"/>
      <c r="CO89" s="85"/>
      <c r="CP89" s="85"/>
      <c r="CQ89" s="86"/>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c r="FJ89" s="85"/>
      <c r="FK89" s="85"/>
      <c r="FL89" s="85"/>
      <c r="FM89" s="85"/>
      <c r="FN89" s="85"/>
      <c r="FO89" s="85"/>
      <c r="FP89" s="85"/>
      <c r="FQ89" s="85"/>
      <c r="FR89" s="85"/>
      <c r="FS89" s="85"/>
      <c r="FT89" s="85"/>
      <c r="FU89" s="85"/>
      <c r="FV89" s="85"/>
      <c r="FW89" s="85"/>
    </row>
    <row r="90" spans="1:179" s="93" customFormat="1" ht="12.75">
      <c r="A90" s="129"/>
      <c r="D90" s="128"/>
      <c r="E90" s="128"/>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6"/>
      <c r="BX90" s="86"/>
      <c r="BY90" s="86"/>
      <c r="BZ90" s="85"/>
      <c r="CA90" s="85"/>
      <c r="CB90" s="85"/>
      <c r="CC90" s="85"/>
      <c r="CD90" s="85"/>
      <c r="CE90" s="85"/>
      <c r="CF90" s="85"/>
      <c r="CG90" s="85"/>
      <c r="CH90" s="85"/>
      <c r="CI90" s="85"/>
      <c r="CJ90" s="85"/>
      <c r="CK90" s="85"/>
      <c r="CL90" s="85"/>
      <c r="CM90" s="85"/>
      <c r="CN90" s="85"/>
      <c r="CO90" s="85"/>
      <c r="CP90" s="85"/>
      <c r="CQ90" s="86"/>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c r="FW90" s="85"/>
    </row>
    <row r="91" spans="1:179" s="93" customFormat="1" ht="12.75">
      <c r="A91" s="129"/>
      <c r="D91" s="128"/>
      <c r="E91" s="128"/>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6"/>
      <c r="BX91" s="86"/>
      <c r="BY91" s="86"/>
      <c r="BZ91" s="85"/>
      <c r="CA91" s="85"/>
      <c r="CB91" s="85"/>
      <c r="CC91" s="85"/>
      <c r="CD91" s="85"/>
      <c r="CE91" s="85"/>
      <c r="CF91" s="85"/>
      <c r="CG91" s="85"/>
      <c r="CH91" s="85"/>
      <c r="CI91" s="85"/>
      <c r="CJ91" s="85"/>
      <c r="CK91" s="85"/>
      <c r="CL91" s="85"/>
      <c r="CM91" s="85"/>
      <c r="CN91" s="85"/>
      <c r="CO91" s="85"/>
      <c r="CP91" s="85"/>
      <c r="CQ91" s="86"/>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c r="FW91" s="85"/>
    </row>
    <row r="92" spans="1:179" s="93" customFormat="1" ht="12.75">
      <c r="A92" s="129"/>
      <c r="D92" s="128"/>
      <c r="E92" s="128"/>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6"/>
      <c r="BX92" s="86"/>
      <c r="BY92" s="86"/>
      <c r="BZ92" s="85"/>
      <c r="CA92" s="85"/>
      <c r="CB92" s="85"/>
      <c r="CC92" s="85"/>
      <c r="CD92" s="85"/>
      <c r="CE92" s="85"/>
      <c r="CF92" s="85"/>
      <c r="CG92" s="85"/>
      <c r="CH92" s="85"/>
      <c r="CI92" s="85"/>
      <c r="CJ92" s="85"/>
      <c r="CK92" s="85"/>
      <c r="CL92" s="85"/>
      <c r="CM92" s="85"/>
      <c r="CN92" s="85"/>
      <c r="CO92" s="85"/>
      <c r="CP92" s="85"/>
      <c r="CQ92" s="86"/>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row>
    <row r="93" spans="1:179" s="93" customFormat="1" ht="12.75">
      <c r="A93" s="129"/>
      <c r="D93" s="128"/>
      <c r="E93" s="128"/>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6"/>
      <c r="BX93" s="86"/>
      <c r="BY93" s="86"/>
      <c r="BZ93" s="85"/>
      <c r="CA93" s="85"/>
      <c r="CB93" s="85"/>
      <c r="CC93" s="85"/>
      <c r="CD93" s="85"/>
      <c r="CE93" s="85"/>
      <c r="CF93" s="85"/>
      <c r="CG93" s="85"/>
      <c r="CH93" s="85"/>
      <c r="CI93" s="85"/>
      <c r="CJ93" s="85"/>
      <c r="CK93" s="85"/>
      <c r="CL93" s="85"/>
      <c r="CM93" s="85"/>
      <c r="CN93" s="85"/>
      <c r="CO93" s="85"/>
      <c r="CP93" s="85"/>
      <c r="CQ93" s="86"/>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row>
    <row r="94" spans="1:179" s="93" customFormat="1" ht="12.75">
      <c r="A94" s="129"/>
      <c r="D94" s="128"/>
      <c r="E94" s="128"/>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6"/>
      <c r="BX94" s="86"/>
      <c r="BY94" s="86"/>
      <c r="BZ94" s="85"/>
      <c r="CA94" s="85"/>
      <c r="CB94" s="85"/>
      <c r="CC94" s="85"/>
      <c r="CD94" s="85"/>
      <c r="CE94" s="85"/>
      <c r="CF94" s="85"/>
      <c r="CG94" s="85"/>
      <c r="CH94" s="85"/>
      <c r="CI94" s="85"/>
      <c r="CJ94" s="85"/>
      <c r="CK94" s="85"/>
      <c r="CL94" s="85"/>
      <c r="CM94" s="85"/>
      <c r="CN94" s="85"/>
      <c r="CO94" s="85"/>
      <c r="CP94" s="85"/>
      <c r="CQ94" s="86"/>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c r="FV94" s="85"/>
      <c r="FW94" s="85"/>
    </row>
    <row r="95" spans="1:179" s="93" customFormat="1" ht="12.75">
      <c r="A95" s="129"/>
      <c r="D95" s="128"/>
      <c r="E95" s="128"/>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6"/>
      <c r="BX95" s="86"/>
      <c r="BY95" s="86"/>
      <c r="BZ95" s="85"/>
      <c r="CA95" s="85"/>
      <c r="CB95" s="85"/>
      <c r="CC95" s="85"/>
      <c r="CD95" s="85"/>
      <c r="CE95" s="85"/>
      <c r="CF95" s="85"/>
      <c r="CG95" s="85"/>
      <c r="CH95" s="85"/>
      <c r="CI95" s="85"/>
      <c r="CJ95" s="85"/>
      <c r="CK95" s="85"/>
      <c r="CL95" s="85"/>
      <c r="CM95" s="85"/>
      <c r="CN95" s="85"/>
      <c r="CO95" s="85"/>
      <c r="CP95" s="85"/>
      <c r="CQ95" s="86"/>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row>
    <row r="96" spans="1:179" s="93" customFormat="1" ht="12.75">
      <c r="A96" s="129"/>
      <c r="D96" s="128"/>
      <c r="E96" s="128"/>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6"/>
      <c r="BX96" s="86"/>
      <c r="BY96" s="86"/>
      <c r="BZ96" s="85"/>
      <c r="CA96" s="85"/>
      <c r="CB96" s="85"/>
      <c r="CC96" s="85"/>
      <c r="CD96" s="85"/>
      <c r="CE96" s="85"/>
      <c r="CF96" s="85"/>
      <c r="CG96" s="85"/>
      <c r="CH96" s="85"/>
      <c r="CI96" s="85"/>
      <c r="CJ96" s="85"/>
      <c r="CK96" s="85"/>
      <c r="CL96" s="85"/>
      <c r="CM96" s="85"/>
      <c r="CN96" s="85"/>
      <c r="CO96" s="85"/>
      <c r="CP96" s="85"/>
      <c r="CQ96" s="86"/>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row>
    <row r="97" spans="1:179" s="93" customFormat="1" ht="12.75">
      <c r="A97" s="129"/>
      <c r="D97" s="128"/>
      <c r="E97" s="128"/>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6"/>
      <c r="BX97" s="86"/>
      <c r="BY97" s="86"/>
      <c r="BZ97" s="85"/>
      <c r="CA97" s="85"/>
      <c r="CB97" s="85"/>
      <c r="CC97" s="85"/>
      <c r="CD97" s="85"/>
      <c r="CE97" s="85"/>
      <c r="CF97" s="85"/>
      <c r="CG97" s="85"/>
      <c r="CH97" s="85"/>
      <c r="CI97" s="85"/>
      <c r="CJ97" s="85"/>
      <c r="CK97" s="85"/>
      <c r="CL97" s="85"/>
      <c r="CM97" s="85"/>
      <c r="CN97" s="85"/>
      <c r="CO97" s="85"/>
      <c r="CP97" s="85"/>
      <c r="CQ97" s="86"/>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row>
    <row r="98" spans="1:179" s="93" customFormat="1" ht="12.75">
      <c r="A98" s="129"/>
      <c r="D98" s="128"/>
      <c r="E98" s="128"/>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6"/>
      <c r="BX98" s="86"/>
      <c r="BY98" s="86"/>
      <c r="BZ98" s="85"/>
      <c r="CA98" s="85"/>
      <c r="CB98" s="85"/>
      <c r="CC98" s="85"/>
      <c r="CD98" s="85"/>
      <c r="CE98" s="85"/>
      <c r="CF98" s="85"/>
      <c r="CG98" s="85"/>
      <c r="CH98" s="85"/>
      <c r="CI98" s="85"/>
      <c r="CJ98" s="85"/>
      <c r="CK98" s="85"/>
      <c r="CL98" s="85"/>
      <c r="CM98" s="85"/>
      <c r="CN98" s="85"/>
      <c r="CO98" s="85"/>
      <c r="CP98" s="85"/>
      <c r="CQ98" s="86"/>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row>
    <row r="99" spans="1:179" s="93" customFormat="1" ht="12.75">
      <c r="A99" s="129"/>
      <c r="D99" s="128"/>
      <c r="E99" s="128"/>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6"/>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row>
    <row r="100" spans="1:179" s="93" customFormat="1" ht="12" customHeight="1">
      <c r="A100" s="129"/>
      <c r="D100" s="128"/>
      <c r="E100" s="128"/>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6"/>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row>
    <row r="101" spans="1:179" s="93" customFormat="1" ht="12.75">
      <c r="A101" s="129"/>
      <c r="D101" s="128"/>
      <c r="E101" s="128"/>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6"/>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row>
    <row r="102" spans="1:179" s="93" customFormat="1" ht="12.75">
      <c r="A102" s="129"/>
      <c r="D102" s="128"/>
      <c r="E102" s="128"/>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6"/>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row>
    <row r="103" spans="1:179" s="93" customFormat="1" ht="12.75">
      <c r="A103" s="129"/>
      <c r="D103" s="128"/>
      <c r="E103" s="128"/>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6"/>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row>
    <row r="104" spans="1:179" s="93" customFormat="1" ht="12.75">
      <c r="A104" s="129"/>
      <c r="D104" s="128"/>
      <c r="E104" s="128"/>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6"/>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row>
    <row r="105" spans="1:179" s="93" customFormat="1" ht="12.75">
      <c r="A105" s="129"/>
      <c r="D105" s="128"/>
      <c r="E105" s="128"/>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6"/>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row>
    <row r="106" spans="1:179" s="93" customFormat="1" ht="12.75">
      <c r="A106" s="129"/>
      <c r="D106" s="128"/>
      <c r="E106" s="128"/>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6"/>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row>
    <row r="107" spans="1:179" s="93" customFormat="1" ht="12.75">
      <c r="A107" s="129"/>
      <c r="D107" s="128"/>
      <c r="E107" s="128"/>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6"/>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row>
    <row r="108" spans="1:179" s="93" customFormat="1" ht="12.75">
      <c r="A108" s="129"/>
      <c r="D108" s="128"/>
      <c r="E108" s="128"/>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6"/>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row>
    <row r="109" spans="1:179" s="93" customFormat="1" ht="12.75">
      <c r="A109" s="129"/>
      <c r="D109" s="128"/>
      <c r="E109" s="128"/>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6"/>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row>
    <row r="110" spans="1:179" s="93" customFormat="1" ht="12.75">
      <c r="A110" s="129"/>
      <c r="D110" s="128"/>
      <c r="E110" s="128"/>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6"/>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c r="FW110" s="85"/>
    </row>
    <row r="111" spans="1:179" s="93" customFormat="1" ht="12.75">
      <c r="A111" s="129"/>
      <c r="D111" s="128"/>
      <c r="E111" s="128"/>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6"/>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c r="FW111" s="85"/>
    </row>
    <row r="112" spans="1:179" s="93" customFormat="1" ht="12.75">
      <c r="A112" s="129"/>
      <c r="D112" s="128"/>
      <c r="E112" s="128"/>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6"/>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row>
    <row r="113" spans="1:179" s="93" customFormat="1" ht="12.75">
      <c r="A113" s="129"/>
      <c r="D113" s="128"/>
      <c r="E113" s="128"/>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6"/>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row>
    <row r="114" spans="1:179" s="93" customFormat="1" ht="12.75">
      <c r="A114" s="129"/>
      <c r="D114" s="128"/>
      <c r="E114" s="128"/>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6"/>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c r="FW114" s="85"/>
    </row>
    <row r="115" spans="1:179" s="93" customFormat="1" ht="12.75">
      <c r="A115" s="129"/>
      <c r="D115" s="128"/>
      <c r="E115" s="128"/>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6"/>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row>
    <row r="116" spans="1:179" s="93" customFormat="1" ht="12.75">
      <c r="A116" s="129"/>
      <c r="D116" s="128"/>
      <c r="E116" s="128"/>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6"/>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row>
    <row r="117" spans="1:179" s="93" customFormat="1" ht="12.75">
      <c r="A117" s="129"/>
      <c r="D117" s="128"/>
      <c r="E117" s="128"/>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6"/>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row>
    <row r="118" spans="1:179" s="93" customFormat="1" ht="12.75">
      <c r="A118" s="129"/>
      <c r="D118" s="128"/>
      <c r="E118" s="128"/>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6"/>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c r="FV118" s="85"/>
      <c r="FW118" s="85"/>
    </row>
    <row r="119" spans="1:179" s="93" customFormat="1" ht="12.75">
      <c r="A119" s="129"/>
      <c r="D119" s="128"/>
      <c r="E119" s="128"/>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6"/>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row>
    <row r="120" spans="1:179" s="93" customFormat="1" ht="12.75">
      <c r="A120" s="129"/>
      <c r="D120" s="128"/>
      <c r="E120" s="128"/>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6"/>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row>
    <row r="121" spans="1:179" s="93" customFormat="1" ht="12.75">
      <c r="A121" s="129"/>
      <c r="D121" s="128"/>
      <c r="E121" s="128"/>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6"/>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c r="DR121" s="85"/>
      <c r="DS121" s="85"/>
      <c r="DT121" s="85"/>
      <c r="DU121" s="85"/>
      <c r="DV121" s="85"/>
      <c r="DW121" s="85"/>
      <c r="DX121" s="85"/>
      <c r="DY121" s="85"/>
      <c r="DZ121" s="85"/>
      <c r="EA121" s="85"/>
      <c r="EB121" s="85"/>
      <c r="EC121" s="85"/>
      <c r="ED121" s="85"/>
      <c r="EE121" s="85"/>
      <c r="EF121" s="85"/>
      <c r="EG121" s="85"/>
      <c r="EH121" s="85"/>
      <c r="EI121" s="85"/>
      <c r="EJ121" s="85"/>
      <c r="EK121" s="85"/>
      <c r="EL121" s="85"/>
      <c r="EM121" s="85"/>
      <c r="EN121" s="85"/>
      <c r="EO121" s="85"/>
      <c r="EP121" s="85"/>
      <c r="EQ121" s="85"/>
      <c r="ER121" s="85"/>
      <c r="ES121" s="85"/>
      <c r="ET121" s="85"/>
      <c r="EU121" s="85"/>
      <c r="EV121" s="85"/>
      <c r="EW121" s="85"/>
      <c r="EX121" s="85"/>
      <c r="EY121" s="85"/>
      <c r="EZ121" s="85"/>
      <c r="FA121" s="85"/>
      <c r="FB121" s="85"/>
      <c r="FC121" s="85"/>
      <c r="FD121" s="85"/>
      <c r="FE121" s="85"/>
      <c r="FF121" s="85"/>
      <c r="FG121" s="85"/>
      <c r="FH121" s="85"/>
      <c r="FI121" s="85"/>
      <c r="FJ121" s="85"/>
      <c r="FK121" s="85"/>
      <c r="FL121" s="85"/>
      <c r="FM121" s="85"/>
      <c r="FN121" s="85"/>
      <c r="FO121" s="85"/>
      <c r="FP121" s="85"/>
      <c r="FQ121" s="85"/>
      <c r="FR121" s="85"/>
      <c r="FS121" s="85"/>
      <c r="FT121" s="85"/>
      <c r="FU121" s="85"/>
      <c r="FV121" s="85"/>
      <c r="FW121" s="85"/>
    </row>
    <row r="122" spans="1:179" s="93" customFormat="1" ht="12.75">
      <c r="A122" s="129"/>
      <c r="D122" s="128"/>
      <c r="E122" s="128"/>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6"/>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c r="FA122" s="85"/>
      <c r="FB122" s="85"/>
      <c r="FC122" s="85"/>
      <c r="FD122" s="85"/>
      <c r="FE122" s="85"/>
      <c r="FF122" s="85"/>
      <c r="FG122" s="85"/>
      <c r="FH122" s="85"/>
      <c r="FI122" s="85"/>
      <c r="FJ122" s="85"/>
      <c r="FK122" s="85"/>
      <c r="FL122" s="85"/>
      <c r="FM122" s="85"/>
      <c r="FN122" s="85"/>
      <c r="FO122" s="85"/>
      <c r="FP122" s="85"/>
      <c r="FQ122" s="85"/>
      <c r="FR122" s="85"/>
      <c r="FS122" s="85"/>
      <c r="FT122" s="85"/>
      <c r="FU122" s="85"/>
      <c r="FV122" s="85"/>
      <c r="FW122" s="85"/>
    </row>
    <row r="123" spans="1:179" s="93" customFormat="1" ht="12.75">
      <c r="A123" s="129"/>
      <c r="D123" s="128"/>
      <c r="E123" s="128"/>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6"/>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c r="FW123" s="85"/>
    </row>
    <row r="124" spans="1:179" s="93" customFormat="1" ht="12.75">
      <c r="A124" s="129"/>
      <c r="D124" s="128"/>
      <c r="E124" s="128"/>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6"/>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row>
    <row r="125" spans="1:179" s="93" customFormat="1" ht="12.75">
      <c r="A125" s="129"/>
      <c r="D125" s="128"/>
      <c r="E125" s="128"/>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6"/>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c r="FW125" s="85"/>
    </row>
    <row r="126" spans="1:179" s="93" customFormat="1" ht="12.75">
      <c r="A126" s="129"/>
      <c r="D126" s="128"/>
      <c r="E126" s="128"/>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6"/>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row>
    <row r="127" ht="12.75">
      <c r="CQ127" s="79"/>
    </row>
    <row r="128" ht="12.75">
      <c r="CQ128" s="79"/>
    </row>
    <row r="129" ht="12.75">
      <c r="CQ129" s="79"/>
    </row>
    <row r="130" ht="12.75">
      <c r="CQ130" s="79"/>
    </row>
    <row r="131" ht="12.75">
      <c r="CQ131" s="79"/>
    </row>
    <row r="132" ht="12.75">
      <c r="CQ132" s="79"/>
    </row>
    <row r="133" ht="12.75">
      <c r="CQ133" s="79"/>
    </row>
    <row r="134" ht="12.75">
      <c r="CQ134" s="79"/>
    </row>
    <row r="135" ht="12.75">
      <c r="CQ135" s="79"/>
    </row>
    <row r="136" ht="12.75">
      <c r="CQ136" s="79"/>
    </row>
    <row r="137" ht="12.75">
      <c r="CQ137" s="79"/>
    </row>
    <row r="138" ht="12.75">
      <c r="CQ138" s="79"/>
    </row>
    <row r="139" ht="12.75">
      <c r="CQ139" s="79"/>
    </row>
    <row r="140" ht="12.75">
      <c r="CQ140" s="79"/>
    </row>
    <row r="141" ht="12.75">
      <c r="CQ141" s="79"/>
    </row>
    <row r="142" ht="12.75">
      <c r="CQ142" s="79"/>
    </row>
    <row r="143" ht="12.75">
      <c r="CQ143" s="79"/>
    </row>
    <row r="144" ht="12.75">
      <c r="CQ144" s="79"/>
    </row>
    <row r="145" ht="12.75">
      <c r="CQ145" s="79"/>
    </row>
    <row r="146" ht="12.75">
      <c r="CQ146" s="79"/>
    </row>
  </sheetData>
  <sheetProtection/>
  <protectedRanges>
    <protectedRange sqref="C80:C81 C65:C76 C57 E83:G85 F75:F76 C28:C46 C50:C51 F24:F25 C17:C25 F50 F17:F22 D23:F23 D51:F51 D74:F74 F65:F73 G17:H25 G50:H51 G65:H76 F57:H57 F28:H46 C53:H53 C60:H61 F80:H82" name="Zonă1"/>
    <protectedRange sqref="I67" name="Zonă1_8"/>
  </protectedRanges>
  <mergeCells count="34">
    <mergeCell ref="DC4:DG4"/>
    <mergeCell ref="DH4:DL4"/>
    <mergeCell ref="FA4:FE4"/>
    <mergeCell ref="AK4:AO4"/>
    <mergeCell ref="CD4:CH4"/>
    <mergeCell ref="CI4:CM4"/>
    <mergeCell ref="DM4:DQ4"/>
    <mergeCell ref="AP4:AT4"/>
    <mergeCell ref="AU4:AY4"/>
    <mergeCell ref="AZ4:BD4"/>
    <mergeCell ref="FF4:FJ4"/>
    <mergeCell ref="I5:J5"/>
    <mergeCell ref="A86:B86"/>
    <mergeCell ref="DW4:EA4"/>
    <mergeCell ref="EB4:EF4"/>
    <mergeCell ref="EG4:EK4"/>
    <mergeCell ref="EL4:EP4"/>
    <mergeCell ref="EQ4:EU4"/>
    <mergeCell ref="EV4:EZ4"/>
    <mergeCell ref="BO4:BS4"/>
    <mergeCell ref="BE4:BI4"/>
    <mergeCell ref="BJ4:BN4"/>
    <mergeCell ref="CS4:CW4"/>
    <mergeCell ref="CX4:DB4"/>
    <mergeCell ref="DR4:DV4"/>
    <mergeCell ref="CN4:CR4"/>
    <mergeCell ref="AF4:AJ4"/>
    <mergeCell ref="I4:K4"/>
    <mergeCell ref="L4:P4"/>
    <mergeCell ref="Q4:U4"/>
    <mergeCell ref="V4:Z4"/>
    <mergeCell ref="AA4:AE4"/>
    <mergeCell ref="BT4:BX4"/>
    <mergeCell ref="BY4:CC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U181"/>
  <sheetViews>
    <sheetView tabSelected="1" zoomScale="87" zoomScaleNormal="87" zoomScalePageLayoutView="0" workbookViewId="0" topLeftCell="B1">
      <pane xSplit="2" ySplit="6" topLeftCell="D73" activePane="bottomRight" state="frozen"/>
      <selection pane="topLeft" activeCell="C170" sqref="C170:H175"/>
      <selection pane="topRight" activeCell="C170" sqref="C170:H175"/>
      <selection pane="bottomLeft" activeCell="C170" sqref="C170:H175"/>
      <selection pane="bottomRight" activeCell="G87" sqref="G87"/>
    </sheetView>
  </sheetViews>
  <sheetFormatPr defaultColWidth="9.140625" defaultRowHeight="12.75"/>
  <cols>
    <col min="1" max="1" width="31.28125" style="1" bestFit="1" customWidth="1"/>
    <col min="2" max="2" width="71.28125" style="4" customWidth="1"/>
    <col min="3" max="3" width="7.8515625" style="4" customWidth="1"/>
    <col min="4" max="4" width="13.140625" style="4" bestFit="1" customWidth="1"/>
    <col min="5" max="5" width="14.8515625" style="4" bestFit="1" customWidth="1"/>
    <col min="6" max="6" width="11.57421875" style="4" hidden="1" customWidth="1"/>
    <col min="7" max="7" width="13.57421875" style="4" customWidth="1"/>
    <col min="8" max="8" width="13.7109375" style="4" bestFit="1" customWidth="1"/>
    <col min="9" max="9" width="14.7109375" style="4" customWidth="1"/>
    <col min="10" max="10" width="15.57421875" style="4" bestFit="1" customWidth="1"/>
    <col min="11" max="11" width="11.421875" style="5" customWidth="1"/>
    <col min="12" max="12" width="9.8515625" style="5" hidden="1" customWidth="1"/>
    <col min="13" max="13" width="11.421875" style="5" bestFit="1" customWidth="1"/>
    <col min="14" max="14" width="6.421875" style="5" bestFit="1" customWidth="1"/>
    <col min="15" max="15" width="12.140625" style="5" bestFit="1" customWidth="1"/>
    <col min="16" max="16" width="10.7109375" style="5" customWidth="1"/>
    <col min="17" max="17" width="9.140625" style="5" customWidth="1"/>
    <col min="18" max="18" width="4.57421875" style="5" bestFit="1" customWidth="1"/>
    <col min="19" max="16384" width="9.140625" style="5" customWidth="1"/>
  </cols>
  <sheetData>
    <row r="1" spans="2:3" ht="17.25">
      <c r="B1" s="2" t="s">
        <v>379</v>
      </c>
      <c r="C1" s="3"/>
    </row>
    <row r="2" spans="2:3" ht="15">
      <c r="B2" s="3"/>
      <c r="C2" s="3"/>
    </row>
    <row r="3" spans="2:3" ht="15">
      <c r="B3" s="3"/>
      <c r="C3" s="3"/>
    </row>
    <row r="4" spans="4:10" ht="15">
      <c r="D4" s="6"/>
      <c r="E4" s="6"/>
      <c r="F4" s="6"/>
      <c r="H4" s="7" t="s">
        <v>373</v>
      </c>
      <c r="I4" s="8"/>
      <c r="J4" s="7"/>
    </row>
    <row r="5" spans="1:12" s="14" customFormat="1" ht="90">
      <c r="A5" s="9" t="s">
        <v>0</v>
      </c>
      <c r="B5" s="10" t="s">
        <v>1</v>
      </c>
      <c r="C5" s="10"/>
      <c r="D5" s="10" t="s">
        <v>2</v>
      </c>
      <c r="E5" s="11" t="s">
        <v>3</v>
      </c>
      <c r="F5" s="11" t="s">
        <v>4</v>
      </c>
      <c r="G5" s="10" t="s">
        <v>5</v>
      </c>
      <c r="H5" s="10" t="s">
        <v>6</v>
      </c>
      <c r="I5" s="12"/>
      <c r="J5" s="12"/>
      <c r="K5" s="13"/>
      <c r="L5" s="13"/>
    </row>
    <row r="6" spans="1:11" ht="15">
      <c r="A6" s="15"/>
      <c r="B6" s="16" t="s">
        <v>7</v>
      </c>
      <c r="C6" s="16"/>
      <c r="D6" s="17">
        <v>1</v>
      </c>
      <c r="E6" s="17">
        <v>2</v>
      </c>
      <c r="F6" s="17">
        <v>3</v>
      </c>
      <c r="G6" s="17">
        <v>4</v>
      </c>
      <c r="H6" s="17" t="s">
        <v>8</v>
      </c>
      <c r="I6" s="3"/>
      <c r="J6" s="3"/>
      <c r="K6" s="18"/>
    </row>
    <row r="7" spans="1:19" s="25" customFormat="1" ht="16.5" customHeight="1">
      <c r="A7" s="19" t="s">
        <v>9</v>
      </c>
      <c r="B7" s="20" t="s">
        <v>10</v>
      </c>
      <c r="C7" s="21">
        <f aca="true" t="shared" si="0" ref="C7:H7">+C8+C15</f>
        <v>0</v>
      </c>
      <c r="D7" s="21">
        <f t="shared" si="0"/>
        <v>75175260</v>
      </c>
      <c r="E7" s="21">
        <f t="shared" si="0"/>
        <v>73225790</v>
      </c>
      <c r="F7" s="21">
        <f t="shared" si="0"/>
        <v>0</v>
      </c>
      <c r="G7" s="21">
        <f t="shared" si="0"/>
        <v>22528806.48</v>
      </c>
      <c r="H7" s="21">
        <f t="shared" si="0"/>
        <v>22528806.48</v>
      </c>
      <c r="I7" s="21"/>
      <c r="J7" s="22"/>
      <c r="K7" s="18"/>
      <c r="L7" s="23"/>
      <c r="M7" s="23"/>
      <c r="N7" s="23"/>
      <c r="O7" s="23"/>
      <c r="P7" s="24"/>
      <c r="Q7" s="24"/>
      <c r="R7" s="24"/>
      <c r="S7" s="24"/>
    </row>
    <row r="8" spans="1:19" s="25" customFormat="1" ht="15">
      <c r="A8" s="19" t="s">
        <v>11</v>
      </c>
      <c r="B8" s="26" t="s">
        <v>12</v>
      </c>
      <c r="C8" s="27">
        <f aca="true" t="shared" si="1" ref="C8:H8">+C9+C10+C13+C11+C12+C14+C164</f>
        <v>0</v>
      </c>
      <c r="D8" s="27">
        <f t="shared" si="1"/>
        <v>75175260</v>
      </c>
      <c r="E8" s="27">
        <f t="shared" si="1"/>
        <v>73225790</v>
      </c>
      <c r="F8" s="27">
        <f t="shared" si="1"/>
        <v>0</v>
      </c>
      <c r="G8" s="27">
        <f t="shared" si="1"/>
        <v>22528806.48</v>
      </c>
      <c r="H8" s="27">
        <f t="shared" si="1"/>
        <v>22528806.48</v>
      </c>
      <c r="I8" s="27"/>
      <c r="J8" s="22"/>
      <c r="K8" s="18"/>
      <c r="L8" s="23"/>
      <c r="M8" s="23"/>
      <c r="N8" s="23"/>
      <c r="O8" s="23"/>
      <c r="P8" s="24"/>
      <c r="Q8" s="24"/>
      <c r="R8" s="24"/>
      <c r="S8" s="24"/>
    </row>
    <row r="9" spans="1:19" s="25" customFormat="1" ht="15">
      <c r="A9" s="19" t="s">
        <v>13</v>
      </c>
      <c r="B9" s="26" t="s">
        <v>14</v>
      </c>
      <c r="C9" s="27">
        <f aca="true" t="shared" si="2" ref="C9:H9">+C22</f>
        <v>0</v>
      </c>
      <c r="D9" s="27">
        <f t="shared" si="2"/>
        <v>3696400</v>
      </c>
      <c r="E9" s="27">
        <f t="shared" si="2"/>
        <v>3696400</v>
      </c>
      <c r="F9" s="27">
        <f t="shared" si="2"/>
        <v>0</v>
      </c>
      <c r="G9" s="27">
        <f t="shared" si="2"/>
        <v>327432</v>
      </c>
      <c r="H9" s="27">
        <f t="shared" si="2"/>
        <v>327432</v>
      </c>
      <c r="I9" s="27"/>
      <c r="J9" s="22"/>
      <c r="K9" s="18"/>
      <c r="L9" s="23"/>
      <c r="M9" s="23"/>
      <c r="N9" s="23"/>
      <c r="O9" s="23"/>
      <c r="P9" s="24"/>
      <c r="Q9" s="24"/>
      <c r="R9" s="24"/>
      <c r="S9" s="24"/>
    </row>
    <row r="10" spans="1:19" s="25" customFormat="1" ht="16.5" customHeight="1">
      <c r="A10" s="19" t="s">
        <v>15</v>
      </c>
      <c r="B10" s="26" t="s">
        <v>16</v>
      </c>
      <c r="C10" s="27">
        <f aca="true" t="shared" si="3" ref="C10:H10">+C36</f>
        <v>0</v>
      </c>
      <c r="D10" s="27">
        <f t="shared" si="3"/>
        <v>59753970</v>
      </c>
      <c r="E10" s="27">
        <f t="shared" si="3"/>
        <v>57804500</v>
      </c>
      <c r="F10" s="27">
        <f t="shared" si="3"/>
        <v>0</v>
      </c>
      <c r="G10" s="27">
        <f t="shared" si="3"/>
        <v>17428018.38</v>
      </c>
      <c r="H10" s="27">
        <f t="shared" si="3"/>
        <v>17428018.38</v>
      </c>
      <c r="I10" s="27"/>
      <c r="J10" s="22"/>
      <c r="K10" s="18"/>
      <c r="L10" s="23"/>
      <c r="M10" s="23"/>
      <c r="N10" s="23"/>
      <c r="O10" s="23"/>
      <c r="P10" s="24"/>
      <c r="Q10" s="24"/>
      <c r="R10" s="24"/>
      <c r="S10" s="24"/>
    </row>
    <row r="11" spans="1:19" s="25" customFormat="1" ht="15">
      <c r="A11" s="19"/>
      <c r="B11" s="26" t="s">
        <v>17</v>
      </c>
      <c r="C11" s="27">
        <f aca="true" t="shared" si="4" ref="C11:H11">+C63</f>
        <v>0</v>
      </c>
      <c r="D11" s="27">
        <f t="shared" si="4"/>
        <v>0</v>
      </c>
      <c r="E11" s="27">
        <f t="shared" si="4"/>
        <v>0</v>
      </c>
      <c r="F11" s="27">
        <f t="shared" si="4"/>
        <v>0</v>
      </c>
      <c r="G11" s="27">
        <f t="shared" si="4"/>
        <v>0</v>
      </c>
      <c r="H11" s="27">
        <f t="shared" si="4"/>
        <v>0</v>
      </c>
      <c r="I11" s="27"/>
      <c r="J11" s="22"/>
      <c r="K11" s="18"/>
      <c r="L11" s="23"/>
      <c r="M11" s="23"/>
      <c r="N11" s="23"/>
      <c r="O11" s="23"/>
      <c r="P11" s="24"/>
      <c r="Q11" s="24"/>
      <c r="R11" s="24"/>
      <c r="S11" s="24"/>
    </row>
    <row r="12" spans="1:19" s="25" customFormat="1" ht="30">
      <c r="A12" s="19"/>
      <c r="B12" s="26" t="s">
        <v>18</v>
      </c>
      <c r="C12" s="27">
        <f aca="true" t="shared" si="5" ref="C12:H12">C165</f>
        <v>0</v>
      </c>
      <c r="D12" s="27">
        <f t="shared" si="5"/>
        <v>4025890</v>
      </c>
      <c r="E12" s="27">
        <f t="shared" si="5"/>
        <v>4025890</v>
      </c>
      <c r="F12" s="27">
        <f t="shared" si="5"/>
        <v>0</v>
      </c>
      <c r="G12" s="27">
        <f t="shared" si="5"/>
        <v>4025888</v>
      </c>
      <c r="H12" s="27">
        <f t="shared" si="5"/>
        <v>4025888</v>
      </c>
      <c r="I12" s="27"/>
      <c r="J12" s="22"/>
      <c r="K12" s="18"/>
      <c r="L12" s="23"/>
      <c r="M12" s="23"/>
      <c r="N12" s="23"/>
      <c r="O12" s="23"/>
      <c r="P12" s="24"/>
      <c r="Q12" s="24"/>
      <c r="R12" s="24"/>
      <c r="S12" s="24"/>
    </row>
    <row r="13" spans="1:19" s="25" customFormat="1" ht="16.5" customHeight="1">
      <c r="A13" s="19" t="s">
        <v>19</v>
      </c>
      <c r="B13" s="26" t="s">
        <v>20</v>
      </c>
      <c r="C13" s="27">
        <f aca="true" t="shared" si="6" ref="C13:H13">C173</f>
        <v>0</v>
      </c>
      <c r="D13" s="27">
        <f t="shared" si="6"/>
        <v>7699000</v>
      </c>
      <c r="E13" s="27">
        <f t="shared" si="6"/>
        <v>7699000</v>
      </c>
      <c r="F13" s="27">
        <f t="shared" si="6"/>
        <v>0</v>
      </c>
      <c r="G13" s="27">
        <f t="shared" si="6"/>
        <v>749515</v>
      </c>
      <c r="H13" s="27">
        <f t="shared" si="6"/>
        <v>749515</v>
      </c>
      <c r="I13" s="27"/>
      <c r="J13" s="22"/>
      <c r="K13" s="18"/>
      <c r="L13" s="23"/>
      <c r="M13" s="23"/>
      <c r="N13" s="23"/>
      <c r="O13" s="23"/>
      <c r="P13" s="24"/>
      <c r="Q13" s="24"/>
      <c r="R13" s="24"/>
      <c r="S13" s="24"/>
    </row>
    <row r="14" spans="1:19" s="25" customFormat="1" ht="16.5" customHeight="1">
      <c r="A14" s="19" t="s">
        <v>21</v>
      </c>
      <c r="B14" s="26" t="s">
        <v>21</v>
      </c>
      <c r="C14" s="27">
        <f aca="true" t="shared" si="7" ref="C14:H14">C66</f>
        <v>0</v>
      </c>
      <c r="D14" s="27">
        <f t="shared" si="7"/>
        <v>0</v>
      </c>
      <c r="E14" s="27">
        <f t="shared" si="7"/>
        <v>0</v>
      </c>
      <c r="F14" s="27">
        <f t="shared" si="7"/>
        <v>0</v>
      </c>
      <c r="G14" s="27">
        <f t="shared" si="7"/>
        <v>0</v>
      </c>
      <c r="H14" s="27">
        <f t="shared" si="7"/>
        <v>0</v>
      </c>
      <c r="I14" s="27"/>
      <c r="J14" s="22"/>
      <c r="K14" s="18"/>
      <c r="L14" s="23"/>
      <c r="M14" s="23"/>
      <c r="N14" s="23"/>
      <c r="O14" s="23"/>
      <c r="P14" s="24"/>
      <c r="Q14" s="24"/>
      <c r="R14" s="24"/>
      <c r="S14" s="24"/>
    </row>
    <row r="15" spans="1:19" s="25" customFormat="1" ht="16.5" customHeight="1">
      <c r="A15" s="19" t="s">
        <v>22</v>
      </c>
      <c r="B15" s="26" t="s">
        <v>23</v>
      </c>
      <c r="C15" s="27">
        <f>C69</f>
        <v>0</v>
      </c>
      <c r="D15" s="27">
        <f aca="true" t="shared" si="8" ref="D15:H16">D69</f>
        <v>0</v>
      </c>
      <c r="E15" s="27">
        <f t="shared" si="8"/>
        <v>0</v>
      </c>
      <c r="F15" s="27">
        <f t="shared" si="8"/>
        <v>0</v>
      </c>
      <c r="G15" s="27">
        <f t="shared" si="8"/>
        <v>0</v>
      </c>
      <c r="H15" s="27">
        <f t="shared" si="8"/>
        <v>0</v>
      </c>
      <c r="I15" s="27"/>
      <c r="J15" s="22"/>
      <c r="K15" s="18"/>
      <c r="L15" s="23"/>
      <c r="M15" s="23"/>
      <c r="N15" s="23"/>
      <c r="O15" s="23"/>
      <c r="P15" s="24"/>
      <c r="Q15" s="24"/>
      <c r="R15" s="24"/>
      <c r="S15" s="24"/>
    </row>
    <row r="16" spans="1:19" s="25" customFormat="1" ht="16.5" customHeight="1">
      <c r="A16" s="19" t="s">
        <v>24</v>
      </c>
      <c r="B16" s="26" t="s">
        <v>25</v>
      </c>
      <c r="C16" s="27">
        <f>C70</f>
        <v>0</v>
      </c>
      <c r="D16" s="27">
        <f t="shared" si="8"/>
        <v>0</v>
      </c>
      <c r="E16" s="27">
        <f t="shared" si="8"/>
        <v>0</v>
      </c>
      <c r="F16" s="27">
        <f t="shared" si="8"/>
        <v>0</v>
      </c>
      <c r="G16" s="27">
        <f t="shared" si="8"/>
        <v>0</v>
      </c>
      <c r="H16" s="27">
        <f t="shared" si="8"/>
        <v>0</v>
      </c>
      <c r="I16" s="27"/>
      <c r="J16" s="22"/>
      <c r="K16" s="18"/>
      <c r="L16" s="23"/>
      <c r="M16" s="23"/>
      <c r="N16" s="23"/>
      <c r="O16" s="23"/>
      <c r="P16" s="24"/>
      <c r="Q16" s="24"/>
      <c r="R16" s="24"/>
      <c r="S16" s="24"/>
    </row>
    <row r="17" spans="1:19" s="25" customFormat="1" ht="30">
      <c r="A17" s="19"/>
      <c r="B17" s="26" t="s">
        <v>26</v>
      </c>
      <c r="C17" s="27">
        <f aca="true" t="shared" si="9" ref="C17:H17">C164+C179</f>
        <v>0</v>
      </c>
      <c r="D17" s="27">
        <f t="shared" si="9"/>
        <v>0</v>
      </c>
      <c r="E17" s="27">
        <f t="shared" si="9"/>
        <v>0</v>
      </c>
      <c r="F17" s="27">
        <f t="shared" si="9"/>
        <v>0</v>
      </c>
      <c r="G17" s="27">
        <f t="shared" si="9"/>
        <v>-2046.9</v>
      </c>
      <c r="H17" s="27">
        <f t="shared" si="9"/>
        <v>-2046.9</v>
      </c>
      <c r="I17" s="27"/>
      <c r="J17" s="22"/>
      <c r="K17" s="18"/>
      <c r="L17" s="23"/>
      <c r="M17" s="23"/>
      <c r="N17" s="23"/>
      <c r="O17" s="23"/>
      <c r="P17" s="24"/>
      <c r="Q17" s="24"/>
      <c r="R17" s="24"/>
      <c r="S17" s="24"/>
    </row>
    <row r="18" spans="1:19" s="25" customFormat="1" ht="16.5" customHeight="1">
      <c r="A18" s="19" t="s">
        <v>27</v>
      </c>
      <c r="B18" s="26" t="s">
        <v>28</v>
      </c>
      <c r="C18" s="27">
        <f aca="true" t="shared" si="10" ref="C18:H18">+C19+C15</f>
        <v>0</v>
      </c>
      <c r="D18" s="27">
        <f t="shared" si="10"/>
        <v>75175260</v>
      </c>
      <c r="E18" s="27">
        <f t="shared" si="10"/>
        <v>73225790</v>
      </c>
      <c r="F18" s="27">
        <f t="shared" si="10"/>
        <v>0</v>
      </c>
      <c r="G18" s="27">
        <f t="shared" si="10"/>
        <v>22528806.48</v>
      </c>
      <c r="H18" s="27">
        <f t="shared" si="10"/>
        <v>22528806.48</v>
      </c>
      <c r="I18" s="27"/>
      <c r="J18" s="22"/>
      <c r="K18" s="18"/>
      <c r="L18" s="23"/>
      <c r="M18" s="23"/>
      <c r="N18" s="23"/>
      <c r="O18" s="23"/>
      <c r="P18" s="24"/>
      <c r="Q18" s="24"/>
      <c r="R18" s="24"/>
      <c r="S18" s="24"/>
    </row>
    <row r="19" spans="1:19" s="25" customFormat="1" ht="16.5" customHeight="1">
      <c r="A19" s="19" t="s">
        <v>29</v>
      </c>
      <c r="B19" s="26" t="s">
        <v>12</v>
      </c>
      <c r="C19" s="27">
        <f aca="true" t="shared" si="11" ref="C19:H19">C9+C10+C11+C12+C13+C14+C164</f>
        <v>0</v>
      </c>
      <c r="D19" s="27">
        <f t="shared" si="11"/>
        <v>75175260</v>
      </c>
      <c r="E19" s="27">
        <f t="shared" si="11"/>
        <v>73225790</v>
      </c>
      <c r="F19" s="27">
        <f t="shared" si="11"/>
        <v>0</v>
      </c>
      <c r="G19" s="27">
        <f t="shared" si="11"/>
        <v>22528806.48</v>
      </c>
      <c r="H19" s="27">
        <f t="shared" si="11"/>
        <v>22528806.48</v>
      </c>
      <c r="I19" s="27"/>
      <c r="J19" s="22"/>
      <c r="K19" s="18"/>
      <c r="L19" s="23"/>
      <c r="M19" s="23"/>
      <c r="N19" s="23"/>
      <c r="O19" s="23"/>
      <c r="P19" s="24"/>
      <c r="Q19" s="24"/>
      <c r="R19" s="24"/>
      <c r="S19" s="24"/>
    </row>
    <row r="20" spans="1:19" s="25" customFormat="1" ht="15">
      <c r="A20" s="19"/>
      <c r="B20" s="26" t="s">
        <v>30</v>
      </c>
      <c r="C20" s="27">
        <f aca="true" t="shared" si="12" ref="C20:H20">+C21+C68+C164</f>
        <v>0</v>
      </c>
      <c r="D20" s="27">
        <f t="shared" si="12"/>
        <v>67476260</v>
      </c>
      <c r="E20" s="27">
        <f t="shared" si="12"/>
        <v>65526790</v>
      </c>
      <c r="F20" s="27">
        <f t="shared" si="12"/>
        <v>0</v>
      </c>
      <c r="G20" s="27">
        <f t="shared" si="12"/>
        <v>21779291.48</v>
      </c>
      <c r="H20" s="27">
        <f t="shared" si="12"/>
        <v>21779291.48</v>
      </c>
      <c r="I20" s="27"/>
      <c r="J20" s="22"/>
      <c r="K20" s="18"/>
      <c r="L20" s="23"/>
      <c r="M20" s="23"/>
      <c r="N20" s="23"/>
      <c r="O20" s="23"/>
      <c r="P20" s="24"/>
      <c r="Q20" s="24"/>
      <c r="R20" s="24"/>
      <c r="S20" s="24"/>
    </row>
    <row r="21" spans="1:19" s="25" customFormat="1" ht="16.5" customHeight="1">
      <c r="A21" s="19" t="s">
        <v>19</v>
      </c>
      <c r="B21" s="26" t="s">
        <v>12</v>
      </c>
      <c r="C21" s="27">
        <f aca="true" t="shared" si="13" ref="C21:H21">+C22+C36+C63+C165+C66</f>
        <v>0</v>
      </c>
      <c r="D21" s="27">
        <f t="shared" si="13"/>
        <v>67476260</v>
      </c>
      <c r="E21" s="27">
        <f t="shared" si="13"/>
        <v>65526790</v>
      </c>
      <c r="F21" s="27">
        <f t="shared" si="13"/>
        <v>0</v>
      </c>
      <c r="G21" s="27">
        <f t="shared" si="13"/>
        <v>21781338.38</v>
      </c>
      <c r="H21" s="27">
        <f t="shared" si="13"/>
        <v>21781338.38</v>
      </c>
      <c r="I21" s="27"/>
      <c r="J21" s="22"/>
      <c r="K21" s="18"/>
      <c r="L21" s="23"/>
      <c r="M21" s="23"/>
      <c r="N21" s="23"/>
      <c r="O21" s="23"/>
      <c r="P21" s="24"/>
      <c r="Q21" s="24"/>
      <c r="R21" s="24"/>
      <c r="S21" s="24"/>
    </row>
    <row r="22" spans="1:19" s="25" customFormat="1" ht="15">
      <c r="A22" s="19" t="s">
        <v>31</v>
      </c>
      <c r="B22" s="26" t="s">
        <v>14</v>
      </c>
      <c r="C22" s="27">
        <f aca="true" t="shared" si="14" ref="C22:H22">+C23+C30</f>
        <v>0</v>
      </c>
      <c r="D22" s="27">
        <f t="shared" si="14"/>
        <v>3696400</v>
      </c>
      <c r="E22" s="27">
        <f t="shared" si="14"/>
        <v>3696400</v>
      </c>
      <c r="F22" s="27">
        <f t="shared" si="14"/>
        <v>0</v>
      </c>
      <c r="G22" s="27">
        <f t="shared" si="14"/>
        <v>327432</v>
      </c>
      <c r="H22" s="27">
        <f t="shared" si="14"/>
        <v>327432</v>
      </c>
      <c r="I22" s="27"/>
      <c r="J22" s="22"/>
      <c r="K22" s="18"/>
      <c r="L22" s="23"/>
      <c r="M22" s="23"/>
      <c r="N22" s="23"/>
      <c r="O22" s="23"/>
      <c r="P22" s="24"/>
      <c r="Q22" s="24"/>
      <c r="R22" s="24"/>
      <c r="S22" s="24"/>
    </row>
    <row r="23" spans="1:19" s="25" customFormat="1" ht="15">
      <c r="A23" s="28" t="s">
        <v>32</v>
      </c>
      <c r="B23" s="26" t="s">
        <v>33</v>
      </c>
      <c r="C23" s="27">
        <f aca="true" t="shared" si="15" ref="C23:H23">C24+C25+C26+C27+C28</f>
        <v>0</v>
      </c>
      <c r="D23" s="27">
        <f t="shared" si="15"/>
        <v>3622800</v>
      </c>
      <c r="E23" s="27">
        <f t="shared" si="15"/>
        <v>3622800</v>
      </c>
      <c r="F23" s="27">
        <f t="shared" si="15"/>
        <v>0</v>
      </c>
      <c r="G23" s="27">
        <f t="shared" si="15"/>
        <v>267485</v>
      </c>
      <c r="H23" s="27">
        <f t="shared" si="15"/>
        <v>267485</v>
      </c>
      <c r="I23" s="27"/>
      <c r="J23" s="22"/>
      <c r="K23" s="18"/>
      <c r="L23" s="23"/>
      <c r="M23" s="23"/>
      <c r="N23" s="23"/>
      <c r="O23" s="23"/>
      <c r="P23" s="24"/>
      <c r="Q23" s="24"/>
      <c r="R23" s="24"/>
      <c r="S23" s="24"/>
    </row>
    <row r="24" spans="1:255" s="25" customFormat="1" ht="16.5" customHeight="1">
      <c r="A24" s="19" t="s">
        <v>34</v>
      </c>
      <c r="B24" s="29" t="s">
        <v>35</v>
      </c>
      <c r="C24" s="30"/>
      <c r="D24" s="31">
        <v>3554000</v>
      </c>
      <c r="E24" s="31">
        <v>3554000</v>
      </c>
      <c r="F24" s="31"/>
      <c r="G24" s="32">
        <v>265339</v>
      </c>
      <c r="H24" s="32">
        <f>G24-I24</f>
        <v>265339</v>
      </c>
      <c r="I24" s="32"/>
      <c r="J24" s="4"/>
      <c r="K24" s="18"/>
      <c r="L24" s="23"/>
      <c r="M24" s="23"/>
      <c r="N24" s="23"/>
      <c r="O24" s="23"/>
      <c r="P24" s="24"/>
      <c r="Q24" s="24"/>
      <c r="R24" s="24"/>
      <c r="S24" s="24"/>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25" customFormat="1" ht="15">
      <c r="A25" s="19"/>
      <c r="B25" s="33" t="s">
        <v>36</v>
      </c>
      <c r="C25" s="30"/>
      <c r="D25" s="31">
        <v>18400</v>
      </c>
      <c r="E25" s="31">
        <v>18400</v>
      </c>
      <c r="F25" s="31"/>
      <c r="G25" s="32">
        <v>1392</v>
      </c>
      <c r="H25" s="32">
        <f>G25-I25</f>
        <v>1392</v>
      </c>
      <c r="I25" s="32"/>
      <c r="J25" s="4"/>
      <c r="K25" s="18"/>
      <c r="L25" s="23"/>
      <c r="M25" s="23"/>
      <c r="N25" s="23"/>
      <c r="O25" s="23"/>
      <c r="P25" s="24"/>
      <c r="Q25" s="24"/>
      <c r="R25" s="24"/>
      <c r="S25" s="24"/>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255" s="25" customFormat="1" ht="16.5" customHeight="1">
      <c r="A26" s="19" t="s">
        <v>37</v>
      </c>
      <c r="B26" s="33" t="s">
        <v>38</v>
      </c>
      <c r="C26" s="30"/>
      <c r="D26" s="31">
        <v>600</v>
      </c>
      <c r="E26" s="31">
        <v>600</v>
      </c>
      <c r="F26" s="31"/>
      <c r="G26" s="32">
        <v>0</v>
      </c>
      <c r="H26" s="32">
        <f>G26-I26</f>
        <v>0</v>
      </c>
      <c r="I26" s="32"/>
      <c r="J26" s="4"/>
      <c r="K26" s="18"/>
      <c r="L26" s="23"/>
      <c r="M26" s="23"/>
      <c r="N26" s="23"/>
      <c r="O26" s="23"/>
      <c r="P26" s="24"/>
      <c r="Q26" s="24"/>
      <c r="R26" s="24"/>
      <c r="S26" s="24"/>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row>
    <row r="27" spans="1:255" s="25" customFormat="1" ht="16.5" customHeight="1">
      <c r="A27" s="19" t="s">
        <v>39</v>
      </c>
      <c r="B27" s="33" t="s">
        <v>40</v>
      </c>
      <c r="C27" s="30"/>
      <c r="D27" s="31">
        <v>0</v>
      </c>
      <c r="E27" s="31"/>
      <c r="F27" s="31"/>
      <c r="G27" s="32"/>
      <c r="H27" s="32"/>
      <c r="I27" s="32"/>
      <c r="J27" s="4"/>
      <c r="K27" s="18"/>
      <c r="L27" s="23"/>
      <c r="M27" s="23"/>
      <c r="N27" s="23"/>
      <c r="O27" s="23"/>
      <c r="P27" s="24"/>
      <c r="Q27" s="24"/>
      <c r="R27" s="24"/>
      <c r="S27" s="24"/>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9" ht="16.5" customHeight="1">
      <c r="A28" s="34" t="s">
        <v>41</v>
      </c>
      <c r="B28" s="33" t="s">
        <v>218</v>
      </c>
      <c r="C28" s="30"/>
      <c r="D28" s="31">
        <v>49800</v>
      </c>
      <c r="E28" s="31">
        <v>49800</v>
      </c>
      <c r="F28" s="31"/>
      <c r="G28" s="32">
        <v>754</v>
      </c>
      <c r="H28" s="32">
        <f>G28-I28</f>
        <v>754</v>
      </c>
      <c r="I28" s="32"/>
      <c r="K28" s="18"/>
      <c r="L28" s="23"/>
      <c r="M28" s="23"/>
      <c r="N28" s="23"/>
      <c r="O28" s="23"/>
      <c r="P28" s="24"/>
      <c r="Q28" s="24"/>
      <c r="R28" s="24"/>
      <c r="S28" s="24"/>
    </row>
    <row r="29" spans="1:19" ht="16.5" customHeight="1">
      <c r="A29" s="34"/>
      <c r="B29" s="71" t="s">
        <v>217</v>
      </c>
      <c r="C29" s="72"/>
      <c r="D29" s="73"/>
      <c r="E29" s="73"/>
      <c r="F29" s="73"/>
      <c r="G29" s="74">
        <v>0</v>
      </c>
      <c r="H29" s="74">
        <v>0</v>
      </c>
      <c r="I29" s="74"/>
      <c r="K29" s="18"/>
      <c r="L29" s="23"/>
      <c r="M29" s="23"/>
      <c r="N29" s="23"/>
      <c r="O29" s="23"/>
      <c r="P29" s="24"/>
      <c r="Q29" s="24"/>
      <c r="R29" s="24"/>
      <c r="S29" s="24"/>
    </row>
    <row r="30" spans="1:255" ht="16.5" customHeight="1">
      <c r="A30" s="34" t="s">
        <v>42</v>
      </c>
      <c r="B30" s="26" t="s">
        <v>43</v>
      </c>
      <c r="C30" s="27">
        <f aca="true" t="shared" si="16" ref="C30:H30">+C31+C32+C33+C34+C35</f>
        <v>0</v>
      </c>
      <c r="D30" s="27">
        <f t="shared" si="16"/>
        <v>73600</v>
      </c>
      <c r="E30" s="27">
        <f t="shared" si="16"/>
        <v>73600</v>
      </c>
      <c r="F30" s="27">
        <f t="shared" si="16"/>
        <v>0</v>
      </c>
      <c r="G30" s="27">
        <f t="shared" si="16"/>
        <v>59947</v>
      </c>
      <c r="H30" s="27">
        <f t="shared" si="16"/>
        <v>59947</v>
      </c>
      <c r="I30" s="27"/>
      <c r="J30" s="22"/>
      <c r="K30" s="18"/>
      <c r="L30" s="23"/>
      <c r="M30" s="23"/>
      <c r="N30" s="23"/>
      <c r="O30" s="23"/>
      <c r="P30" s="24"/>
      <c r="Q30" s="24"/>
      <c r="R30" s="24"/>
      <c r="S30" s="24"/>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19" ht="16.5" customHeight="1">
      <c r="A31" s="34" t="s">
        <v>44</v>
      </c>
      <c r="B31" s="33" t="s">
        <v>45</v>
      </c>
      <c r="C31" s="30"/>
      <c r="D31" s="31">
        <v>45000</v>
      </c>
      <c r="E31" s="31">
        <v>45000</v>
      </c>
      <c r="F31" s="31"/>
      <c r="G31" s="32">
        <v>42874</v>
      </c>
      <c r="H31" s="32">
        <f>G31-I31</f>
        <v>42874</v>
      </c>
      <c r="I31" s="32"/>
      <c r="K31" s="18"/>
      <c r="L31" s="23"/>
      <c r="M31" s="23"/>
      <c r="N31" s="23"/>
      <c r="O31" s="23"/>
      <c r="P31" s="24"/>
      <c r="Q31" s="24"/>
      <c r="R31" s="24"/>
      <c r="S31" s="24"/>
    </row>
    <row r="32" spans="1:19" ht="16.5" customHeight="1">
      <c r="A32" s="34"/>
      <c r="B32" s="33" t="s">
        <v>46</v>
      </c>
      <c r="C32" s="30"/>
      <c r="D32" s="31">
        <v>1340</v>
      </c>
      <c r="E32" s="31">
        <v>1340</v>
      </c>
      <c r="F32" s="31"/>
      <c r="G32" s="32">
        <v>1000</v>
      </c>
      <c r="H32" s="32">
        <f>G32-I32</f>
        <v>1000</v>
      </c>
      <c r="I32" s="32"/>
      <c r="K32" s="18"/>
      <c r="L32" s="23"/>
      <c r="M32" s="23"/>
      <c r="N32" s="23"/>
      <c r="O32" s="23"/>
      <c r="P32" s="24"/>
      <c r="Q32" s="24"/>
      <c r="R32" s="24"/>
      <c r="S32" s="24"/>
    </row>
    <row r="33" spans="1:19" ht="16.5" customHeight="1">
      <c r="A33" s="34" t="s">
        <v>47</v>
      </c>
      <c r="B33" s="33" t="s">
        <v>48</v>
      </c>
      <c r="C33" s="30"/>
      <c r="D33" s="31">
        <v>14660</v>
      </c>
      <c r="E33" s="31">
        <v>14660</v>
      </c>
      <c r="F33" s="31"/>
      <c r="G33" s="32">
        <v>13939</v>
      </c>
      <c r="H33" s="32">
        <f>G33-I33</f>
        <v>13939</v>
      </c>
      <c r="I33" s="32"/>
      <c r="K33" s="18"/>
      <c r="L33" s="23"/>
      <c r="M33" s="23"/>
      <c r="N33" s="23"/>
      <c r="O33" s="23"/>
      <c r="P33" s="24"/>
      <c r="Q33" s="24"/>
      <c r="R33" s="24"/>
      <c r="S33" s="24"/>
    </row>
    <row r="34" spans="1:255" s="25" customFormat="1" ht="16.5" customHeight="1">
      <c r="A34" s="19" t="s">
        <v>49</v>
      </c>
      <c r="B34" s="35" t="s">
        <v>50</v>
      </c>
      <c r="C34" s="30"/>
      <c r="D34" s="31">
        <v>500</v>
      </c>
      <c r="E34" s="31">
        <v>500</v>
      </c>
      <c r="F34" s="31"/>
      <c r="G34" s="32">
        <v>409</v>
      </c>
      <c r="H34" s="32">
        <f>G34-I34</f>
        <v>409</v>
      </c>
      <c r="I34" s="32"/>
      <c r="J34" s="4"/>
      <c r="K34" s="18"/>
      <c r="L34" s="23"/>
      <c r="M34" s="23"/>
      <c r="N34" s="23"/>
      <c r="O34" s="23"/>
      <c r="P34" s="24"/>
      <c r="Q34" s="24"/>
      <c r="R34" s="24"/>
      <c r="S34" s="24"/>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ht="16.5" customHeight="1">
      <c r="A35" s="34" t="s">
        <v>51</v>
      </c>
      <c r="B35" s="35" t="s">
        <v>52</v>
      </c>
      <c r="C35" s="30"/>
      <c r="D35" s="31">
        <v>12100</v>
      </c>
      <c r="E35" s="31">
        <v>12100</v>
      </c>
      <c r="F35" s="31"/>
      <c r="G35" s="32">
        <v>1725</v>
      </c>
      <c r="H35" s="32">
        <f>G35-I35</f>
        <v>1725</v>
      </c>
      <c r="I35" s="32"/>
      <c r="J35" s="22"/>
      <c r="K35" s="18"/>
      <c r="L35" s="23"/>
      <c r="M35" s="23"/>
      <c r="N35" s="23"/>
      <c r="O35" s="23"/>
      <c r="P35" s="24"/>
      <c r="Q35" s="24"/>
      <c r="R35" s="24"/>
      <c r="S35" s="24"/>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ht="16.5" customHeight="1">
      <c r="A36" s="34" t="s">
        <v>53</v>
      </c>
      <c r="B36" s="26" t="s">
        <v>16</v>
      </c>
      <c r="C36" s="27">
        <f aca="true" t="shared" si="17" ref="C36:H36">+C37+C51+C50+C53+C56+C58+C59+C60+C57</f>
        <v>0</v>
      </c>
      <c r="D36" s="27">
        <f t="shared" si="17"/>
        <v>59753970</v>
      </c>
      <c r="E36" s="27">
        <f t="shared" si="17"/>
        <v>57804500</v>
      </c>
      <c r="F36" s="27">
        <f t="shared" si="17"/>
        <v>0</v>
      </c>
      <c r="G36" s="27">
        <f t="shared" si="17"/>
        <v>17428018.38</v>
      </c>
      <c r="H36" s="27">
        <f t="shared" si="17"/>
        <v>17428018.38</v>
      </c>
      <c r="I36" s="27"/>
      <c r="J36" s="22"/>
      <c r="K36" s="18"/>
      <c r="L36" s="23"/>
      <c r="M36" s="23"/>
      <c r="N36" s="23"/>
      <c r="O36" s="23"/>
      <c r="P36" s="24"/>
      <c r="Q36" s="24"/>
      <c r="R36" s="24"/>
      <c r="S36" s="24"/>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19" ht="16.5" customHeight="1">
      <c r="A37" s="34" t="s">
        <v>54</v>
      </c>
      <c r="B37" s="26" t="s">
        <v>55</v>
      </c>
      <c r="C37" s="27">
        <f aca="true" t="shared" si="18" ref="C37:H37">+C38+C39+C40+C41+C42+C43+C44+C45+C47</f>
        <v>0</v>
      </c>
      <c r="D37" s="27">
        <f t="shared" si="18"/>
        <v>59709970</v>
      </c>
      <c r="E37" s="27">
        <f t="shared" si="18"/>
        <v>57760500</v>
      </c>
      <c r="F37" s="27">
        <f t="shared" si="18"/>
        <v>0</v>
      </c>
      <c r="G37" s="27">
        <f t="shared" si="18"/>
        <v>17425890.38</v>
      </c>
      <c r="H37" s="27">
        <f t="shared" si="18"/>
        <v>17425890.38</v>
      </c>
      <c r="I37" s="27"/>
      <c r="K37" s="18"/>
      <c r="L37" s="23"/>
      <c r="M37" s="23"/>
      <c r="N37" s="23"/>
      <c r="O37" s="23"/>
      <c r="P37" s="24"/>
      <c r="Q37" s="24"/>
      <c r="R37" s="24"/>
      <c r="S37" s="24"/>
    </row>
    <row r="38" spans="1:19" ht="16.5" customHeight="1">
      <c r="A38" s="34" t="s">
        <v>56</v>
      </c>
      <c r="B38" s="33" t="s">
        <v>57</v>
      </c>
      <c r="C38" s="30"/>
      <c r="D38" s="31">
        <v>36000</v>
      </c>
      <c r="E38" s="31">
        <v>36000</v>
      </c>
      <c r="F38" s="31"/>
      <c r="G38" s="32">
        <v>0</v>
      </c>
      <c r="H38" s="32">
        <f aca="true" t="shared" si="19" ref="H38:H44">G38-I38</f>
        <v>0</v>
      </c>
      <c r="I38" s="32"/>
      <c r="K38" s="18"/>
      <c r="L38" s="23"/>
      <c r="M38" s="23"/>
      <c r="N38" s="23"/>
      <c r="O38" s="23"/>
      <c r="P38" s="24"/>
      <c r="Q38" s="24"/>
      <c r="R38" s="24"/>
      <c r="S38" s="24"/>
    </row>
    <row r="39" spans="1:255" s="25" customFormat="1" ht="16.5" customHeight="1">
      <c r="A39" s="19" t="s">
        <v>58</v>
      </c>
      <c r="B39" s="33" t="s">
        <v>59</v>
      </c>
      <c r="C39" s="30"/>
      <c r="D39" s="31">
        <v>5000</v>
      </c>
      <c r="E39" s="31">
        <v>5000</v>
      </c>
      <c r="F39" s="31"/>
      <c r="G39" s="32">
        <v>0</v>
      </c>
      <c r="H39" s="32">
        <f t="shared" si="19"/>
        <v>0</v>
      </c>
      <c r="I39" s="32"/>
      <c r="J39" s="4"/>
      <c r="K39" s="18"/>
      <c r="L39" s="23"/>
      <c r="M39" s="23"/>
      <c r="N39" s="23"/>
      <c r="O39" s="23"/>
      <c r="P39" s="24"/>
      <c r="Q39" s="24"/>
      <c r="R39" s="24"/>
      <c r="S39" s="24"/>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s="25" customFormat="1" ht="16.5" customHeight="1">
      <c r="A40" s="19" t="s">
        <v>60</v>
      </c>
      <c r="B40" s="33" t="s">
        <v>61</v>
      </c>
      <c r="C40" s="30"/>
      <c r="D40" s="31">
        <v>46000</v>
      </c>
      <c r="E40" s="31">
        <v>46000</v>
      </c>
      <c r="F40" s="31"/>
      <c r="G40" s="32">
        <v>9593.63</v>
      </c>
      <c r="H40" s="32">
        <f t="shared" si="19"/>
        <v>9593.63</v>
      </c>
      <c r="I40" s="32"/>
      <c r="J40" s="4"/>
      <c r="K40" s="18"/>
      <c r="L40" s="23"/>
      <c r="M40" s="23"/>
      <c r="N40" s="23"/>
      <c r="O40" s="23"/>
      <c r="P40" s="24"/>
      <c r="Q40" s="24"/>
      <c r="R40" s="24"/>
      <c r="S40" s="24"/>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19" ht="16.5" customHeight="1">
      <c r="A41" s="34" t="s">
        <v>62</v>
      </c>
      <c r="B41" s="33" t="s">
        <v>63</v>
      </c>
      <c r="C41" s="30"/>
      <c r="D41" s="31">
        <v>3000</v>
      </c>
      <c r="E41" s="31">
        <v>3000</v>
      </c>
      <c r="F41" s="31"/>
      <c r="G41" s="32">
        <v>162.3</v>
      </c>
      <c r="H41" s="32">
        <f t="shared" si="19"/>
        <v>162.3</v>
      </c>
      <c r="I41" s="32"/>
      <c r="K41" s="18"/>
      <c r="L41" s="23"/>
      <c r="M41" s="23"/>
      <c r="N41" s="23"/>
      <c r="O41" s="23"/>
      <c r="P41" s="24"/>
      <c r="Q41" s="24"/>
      <c r="R41" s="24"/>
      <c r="S41" s="24"/>
    </row>
    <row r="42" spans="1:19" ht="16.5" customHeight="1">
      <c r="A42" s="34" t="s">
        <v>64</v>
      </c>
      <c r="B42" s="33" t="s">
        <v>65</v>
      </c>
      <c r="C42" s="30"/>
      <c r="D42" s="31">
        <v>7000</v>
      </c>
      <c r="E42" s="31">
        <v>7000</v>
      </c>
      <c r="F42" s="31"/>
      <c r="G42" s="32">
        <v>0</v>
      </c>
      <c r="H42" s="32">
        <f t="shared" si="19"/>
        <v>0</v>
      </c>
      <c r="I42" s="32"/>
      <c r="K42" s="18"/>
      <c r="L42" s="23"/>
      <c r="M42" s="23"/>
      <c r="N42" s="23"/>
      <c r="O42" s="23"/>
      <c r="P42" s="24"/>
      <c r="Q42" s="24"/>
      <c r="R42" s="24"/>
      <c r="S42" s="24"/>
    </row>
    <row r="43" spans="1:19" ht="16.5" customHeight="1">
      <c r="A43" s="34" t="s">
        <v>66</v>
      </c>
      <c r="B43" s="33" t="s">
        <v>67</v>
      </c>
      <c r="C43" s="30"/>
      <c r="D43" s="31">
        <v>1000</v>
      </c>
      <c r="E43" s="31">
        <v>1000</v>
      </c>
      <c r="F43" s="31"/>
      <c r="G43" s="32">
        <v>0</v>
      </c>
      <c r="H43" s="32">
        <f t="shared" si="19"/>
        <v>0</v>
      </c>
      <c r="I43" s="32"/>
      <c r="K43" s="18"/>
      <c r="L43" s="23"/>
      <c r="M43" s="23"/>
      <c r="N43" s="23"/>
      <c r="O43" s="23"/>
      <c r="P43" s="24"/>
      <c r="Q43" s="24"/>
      <c r="R43" s="24"/>
      <c r="S43" s="24"/>
    </row>
    <row r="44" spans="1:255" ht="16.5" customHeight="1">
      <c r="A44" s="34" t="s">
        <v>68</v>
      </c>
      <c r="B44" s="33" t="s">
        <v>69</v>
      </c>
      <c r="C44" s="30"/>
      <c r="D44" s="31">
        <v>54000</v>
      </c>
      <c r="E44" s="31">
        <v>54000</v>
      </c>
      <c r="F44" s="31"/>
      <c r="G44" s="32">
        <v>5025.57</v>
      </c>
      <c r="H44" s="32">
        <f t="shared" si="19"/>
        <v>5025.57</v>
      </c>
      <c r="I44" s="32"/>
      <c r="J44" s="22"/>
      <c r="K44" s="18"/>
      <c r="L44" s="23"/>
      <c r="M44" s="23"/>
      <c r="N44" s="23"/>
      <c r="O44" s="23"/>
      <c r="P44" s="24"/>
      <c r="Q44" s="24"/>
      <c r="R44" s="24"/>
      <c r="S44" s="24"/>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ht="16.5" customHeight="1">
      <c r="A45" s="34" t="s">
        <v>70</v>
      </c>
      <c r="B45" s="26" t="s">
        <v>71</v>
      </c>
      <c r="C45" s="36">
        <f aca="true" t="shared" si="20" ref="C45:H45">+C46+C79</f>
        <v>0</v>
      </c>
      <c r="D45" s="36">
        <f t="shared" si="20"/>
        <v>59346970</v>
      </c>
      <c r="E45" s="36">
        <f t="shared" si="20"/>
        <v>57397500</v>
      </c>
      <c r="F45" s="36">
        <f t="shared" si="20"/>
        <v>0</v>
      </c>
      <c r="G45" s="36">
        <f t="shared" si="20"/>
        <v>17390529.29</v>
      </c>
      <c r="H45" s="36">
        <f t="shared" si="20"/>
        <v>17390529.29</v>
      </c>
      <c r="I45" s="36"/>
      <c r="J45" s="37"/>
      <c r="K45" s="18"/>
      <c r="L45" s="23"/>
      <c r="M45" s="23"/>
      <c r="N45" s="23"/>
      <c r="O45" s="23"/>
      <c r="P45" s="24"/>
      <c r="Q45" s="24"/>
      <c r="R45" s="24"/>
      <c r="S45" s="24"/>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row>
    <row r="46" spans="1:19" ht="16.5" customHeight="1">
      <c r="A46" s="34" t="s">
        <v>72</v>
      </c>
      <c r="B46" s="39" t="s">
        <v>73</v>
      </c>
      <c r="C46" s="40"/>
      <c r="D46" s="31">
        <v>9000</v>
      </c>
      <c r="E46" s="31">
        <v>9000</v>
      </c>
      <c r="F46" s="31"/>
      <c r="G46" s="32">
        <v>1500</v>
      </c>
      <c r="H46" s="32">
        <f>G46-I46</f>
        <v>1500</v>
      </c>
      <c r="I46" s="32"/>
      <c r="K46" s="18"/>
      <c r="L46" s="23"/>
      <c r="M46" s="23"/>
      <c r="N46" s="23"/>
      <c r="O46" s="23"/>
      <c r="P46" s="24"/>
      <c r="Q46" s="24"/>
      <c r="R46" s="24"/>
      <c r="S46" s="24"/>
    </row>
    <row r="47" spans="1:255" ht="16.5" customHeight="1">
      <c r="A47" s="34" t="s">
        <v>74</v>
      </c>
      <c r="B47" s="33" t="s">
        <v>75</v>
      </c>
      <c r="C47" s="30"/>
      <c r="D47" s="31">
        <v>211000</v>
      </c>
      <c r="E47" s="31">
        <v>211000</v>
      </c>
      <c r="F47" s="31"/>
      <c r="G47" s="32">
        <v>20579.59</v>
      </c>
      <c r="H47" s="32">
        <f>G47-I47</f>
        <v>20579.59</v>
      </c>
      <c r="I47" s="32"/>
      <c r="J47" s="22"/>
      <c r="K47" s="18"/>
      <c r="L47" s="23"/>
      <c r="M47" s="23"/>
      <c r="N47" s="23"/>
      <c r="O47" s="23"/>
      <c r="P47" s="24"/>
      <c r="Q47" s="24"/>
      <c r="R47" s="24"/>
      <c r="S47" s="24"/>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19" s="25" customFormat="1" ht="16.5" customHeight="1">
      <c r="A48" s="19" t="s">
        <v>76</v>
      </c>
      <c r="B48" s="33" t="s">
        <v>77</v>
      </c>
      <c r="C48" s="30"/>
      <c r="D48" s="31">
        <v>0</v>
      </c>
      <c r="E48" s="31">
        <v>0</v>
      </c>
      <c r="F48" s="31"/>
      <c r="G48" s="32">
        <v>0</v>
      </c>
      <c r="H48" s="32">
        <f>G48-I48</f>
        <v>0</v>
      </c>
      <c r="I48" s="32"/>
      <c r="J48" s="22"/>
      <c r="K48" s="18"/>
      <c r="L48" s="23"/>
      <c r="M48" s="23"/>
      <c r="N48" s="23"/>
      <c r="O48" s="23"/>
      <c r="P48" s="24"/>
      <c r="Q48" s="24"/>
      <c r="R48" s="24"/>
      <c r="S48" s="24"/>
    </row>
    <row r="49" spans="1:255" s="38" customFormat="1" ht="16.5" customHeight="1">
      <c r="A49" s="41"/>
      <c r="B49" s="33" t="s">
        <v>78</v>
      </c>
      <c r="C49" s="30"/>
      <c r="D49" s="31">
        <v>32000</v>
      </c>
      <c r="E49" s="31">
        <v>32000</v>
      </c>
      <c r="F49" s="31"/>
      <c r="G49" s="32">
        <v>1396.79</v>
      </c>
      <c r="H49" s="32">
        <f>G49-I49</f>
        <v>1396.79</v>
      </c>
      <c r="I49" s="32"/>
      <c r="J49" s="22"/>
      <c r="K49" s="18"/>
      <c r="L49" s="23"/>
      <c r="M49" s="23"/>
      <c r="N49" s="23"/>
      <c r="O49" s="23"/>
      <c r="P49" s="24"/>
      <c r="Q49" s="24"/>
      <c r="R49" s="24"/>
      <c r="S49" s="24"/>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ht="16.5" customHeight="1">
      <c r="A50" s="34" t="s">
        <v>79</v>
      </c>
      <c r="B50" s="33" t="s">
        <v>80</v>
      </c>
      <c r="C50" s="30"/>
      <c r="D50" s="31">
        <v>0</v>
      </c>
      <c r="E50" s="31">
        <v>0</v>
      </c>
      <c r="F50" s="31"/>
      <c r="G50" s="32">
        <v>0</v>
      </c>
      <c r="H50" s="32">
        <v>0</v>
      </c>
      <c r="I50" s="32"/>
      <c r="J50" s="22"/>
      <c r="K50" s="18"/>
      <c r="L50" s="23"/>
      <c r="M50" s="23"/>
      <c r="N50" s="23"/>
      <c r="O50" s="23"/>
      <c r="P50" s="24"/>
      <c r="Q50" s="24"/>
      <c r="R50" s="24"/>
      <c r="S50" s="24"/>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25" customFormat="1" ht="16.5" customHeight="1">
      <c r="A51" s="19" t="s">
        <v>81</v>
      </c>
      <c r="B51" s="26" t="s">
        <v>82</v>
      </c>
      <c r="C51" s="42">
        <f aca="true" t="shared" si="21" ref="C51:H51">+C52</f>
        <v>0</v>
      </c>
      <c r="D51" s="42">
        <f t="shared" si="21"/>
        <v>23000</v>
      </c>
      <c r="E51" s="42">
        <f t="shared" si="21"/>
        <v>23000</v>
      </c>
      <c r="F51" s="42">
        <f t="shared" si="21"/>
        <v>0</v>
      </c>
      <c r="G51" s="42">
        <f t="shared" si="21"/>
        <v>1128</v>
      </c>
      <c r="H51" s="42">
        <f t="shared" si="21"/>
        <v>1128</v>
      </c>
      <c r="I51" s="42"/>
      <c r="J51" s="4"/>
      <c r="K51" s="18"/>
      <c r="L51" s="23"/>
      <c r="M51" s="23"/>
      <c r="N51" s="23"/>
      <c r="O51" s="23"/>
      <c r="P51" s="24"/>
      <c r="Q51" s="24"/>
      <c r="R51" s="24"/>
      <c r="S51" s="24"/>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19" s="25" customFormat="1" ht="16.5" customHeight="1">
      <c r="A52" s="19"/>
      <c r="B52" s="33" t="s">
        <v>83</v>
      </c>
      <c r="C52" s="30"/>
      <c r="D52" s="31">
        <v>23000</v>
      </c>
      <c r="E52" s="31">
        <v>23000</v>
      </c>
      <c r="F52" s="31"/>
      <c r="G52" s="32">
        <v>1128</v>
      </c>
      <c r="H52" s="32">
        <f>G52-I52</f>
        <v>1128</v>
      </c>
      <c r="I52" s="32"/>
      <c r="J52" s="22"/>
      <c r="K52" s="18"/>
      <c r="L52" s="23"/>
      <c r="M52" s="23"/>
      <c r="N52" s="23"/>
      <c r="O52" s="23"/>
      <c r="P52" s="24"/>
      <c r="Q52" s="24"/>
      <c r="R52" s="24"/>
      <c r="S52" s="24"/>
    </row>
    <row r="53" spans="1:255" s="25" customFormat="1" ht="16.5" customHeight="1">
      <c r="A53" s="19"/>
      <c r="B53" s="26" t="s">
        <v>84</v>
      </c>
      <c r="C53" s="27">
        <f aca="true" t="shared" si="22" ref="C53:H53">+C54+C55</f>
        <v>0</v>
      </c>
      <c r="D53" s="27">
        <f t="shared" si="22"/>
        <v>4000</v>
      </c>
      <c r="E53" s="27">
        <f t="shared" si="22"/>
        <v>4000</v>
      </c>
      <c r="F53" s="27">
        <f t="shared" si="22"/>
        <v>0</v>
      </c>
      <c r="G53" s="27">
        <f t="shared" si="22"/>
        <v>0</v>
      </c>
      <c r="H53" s="27">
        <f t="shared" si="22"/>
        <v>0</v>
      </c>
      <c r="I53" s="27"/>
      <c r="J53" s="4"/>
      <c r="K53" s="18"/>
      <c r="L53" s="23"/>
      <c r="M53" s="23"/>
      <c r="N53" s="23"/>
      <c r="O53" s="23"/>
      <c r="P53" s="24"/>
      <c r="Q53" s="24"/>
      <c r="R53" s="24"/>
      <c r="S53" s="24"/>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25" customFormat="1" ht="16.5" customHeight="1">
      <c r="A54" s="19" t="s">
        <v>85</v>
      </c>
      <c r="B54" s="33" t="s">
        <v>86</v>
      </c>
      <c r="C54" s="30"/>
      <c r="D54" s="31">
        <v>4000</v>
      </c>
      <c r="E54" s="31">
        <v>4000</v>
      </c>
      <c r="F54" s="31"/>
      <c r="G54" s="32">
        <v>0</v>
      </c>
      <c r="H54" s="32">
        <f>G54-I54</f>
        <v>0</v>
      </c>
      <c r="I54" s="32"/>
      <c r="J54" s="4"/>
      <c r="K54" s="18"/>
      <c r="L54" s="23"/>
      <c r="M54" s="23"/>
      <c r="N54" s="23"/>
      <c r="O54" s="23"/>
      <c r="P54" s="24"/>
      <c r="Q54" s="24"/>
      <c r="R54" s="24"/>
      <c r="S54" s="24"/>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19" ht="16.5" customHeight="1">
      <c r="A55" s="34" t="s">
        <v>87</v>
      </c>
      <c r="B55" s="33" t="s">
        <v>88</v>
      </c>
      <c r="C55" s="30"/>
      <c r="D55" s="31">
        <v>0</v>
      </c>
      <c r="E55" s="31"/>
      <c r="F55" s="31"/>
      <c r="G55" s="32"/>
      <c r="H55" s="32"/>
      <c r="I55" s="32"/>
      <c r="K55" s="18"/>
      <c r="L55" s="23"/>
      <c r="M55" s="23"/>
      <c r="N55" s="23"/>
      <c r="O55" s="23"/>
      <c r="P55" s="24"/>
      <c r="Q55" s="24"/>
      <c r="R55" s="24"/>
      <c r="S55" s="24"/>
    </row>
    <row r="56" spans="1:255" s="25" customFormat="1" ht="16.5" customHeight="1">
      <c r="A56" s="19" t="s">
        <v>89</v>
      </c>
      <c r="B56" s="33" t="s">
        <v>90</v>
      </c>
      <c r="C56" s="30"/>
      <c r="D56" s="31">
        <v>6000</v>
      </c>
      <c r="E56" s="31">
        <v>6000</v>
      </c>
      <c r="F56" s="31"/>
      <c r="G56" s="32">
        <v>0</v>
      </c>
      <c r="H56" s="32">
        <f>G56-I56</f>
        <v>0</v>
      </c>
      <c r="I56" s="32"/>
      <c r="J56" s="4"/>
      <c r="K56" s="18"/>
      <c r="L56" s="23"/>
      <c r="M56" s="23"/>
      <c r="N56" s="23"/>
      <c r="O56" s="23"/>
      <c r="P56" s="24"/>
      <c r="Q56" s="24"/>
      <c r="R56" s="24"/>
      <c r="S56" s="24"/>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19" ht="16.5" customHeight="1">
      <c r="A57" s="34" t="s">
        <v>91</v>
      </c>
      <c r="B57" s="29" t="s">
        <v>92</v>
      </c>
      <c r="C57" s="30"/>
      <c r="D57" s="31">
        <v>0</v>
      </c>
      <c r="E57" s="31"/>
      <c r="F57" s="31"/>
      <c r="G57" s="32"/>
      <c r="H57" s="32"/>
      <c r="I57" s="32"/>
      <c r="K57" s="18"/>
      <c r="L57" s="23"/>
      <c r="M57" s="23"/>
      <c r="N57" s="23"/>
      <c r="O57" s="23"/>
      <c r="P57" s="24"/>
      <c r="Q57" s="24"/>
      <c r="R57" s="24"/>
      <c r="S57" s="24"/>
    </row>
    <row r="58" spans="1:19" ht="16.5" customHeight="1">
      <c r="A58" s="34" t="s">
        <v>93</v>
      </c>
      <c r="B58" s="33" t="s">
        <v>94</v>
      </c>
      <c r="C58" s="30"/>
      <c r="D58" s="31">
        <v>0</v>
      </c>
      <c r="E58" s="31"/>
      <c r="F58" s="31"/>
      <c r="G58" s="32"/>
      <c r="H58" s="32"/>
      <c r="I58" s="32"/>
      <c r="K58" s="18"/>
      <c r="L58" s="23"/>
      <c r="M58" s="23"/>
      <c r="N58" s="23"/>
      <c r="O58" s="23"/>
      <c r="P58" s="24"/>
      <c r="Q58" s="24"/>
      <c r="R58" s="24"/>
      <c r="S58" s="24"/>
    </row>
    <row r="59" spans="1:255" ht="16.5" customHeight="1">
      <c r="A59" s="34" t="s">
        <v>95</v>
      </c>
      <c r="B59" s="33" t="s">
        <v>96</v>
      </c>
      <c r="C59" s="30"/>
      <c r="D59" s="31">
        <v>1000</v>
      </c>
      <c r="E59" s="31">
        <v>1000</v>
      </c>
      <c r="F59" s="31"/>
      <c r="G59" s="32">
        <v>0</v>
      </c>
      <c r="H59" s="32">
        <v>0</v>
      </c>
      <c r="I59" s="32"/>
      <c r="J59" s="22"/>
      <c r="K59" s="18"/>
      <c r="L59" s="23"/>
      <c r="M59" s="23"/>
      <c r="N59" s="23"/>
      <c r="O59" s="23"/>
      <c r="P59" s="24"/>
      <c r="Q59" s="24"/>
      <c r="R59" s="24"/>
      <c r="S59" s="24"/>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19" ht="16.5" customHeight="1">
      <c r="A60" s="34" t="s">
        <v>97</v>
      </c>
      <c r="B60" s="26" t="s">
        <v>98</v>
      </c>
      <c r="C60" s="42">
        <f aca="true" t="shared" si="23" ref="C60:H60">+C61+C62</f>
        <v>0</v>
      </c>
      <c r="D60" s="42">
        <f t="shared" si="23"/>
        <v>10000</v>
      </c>
      <c r="E60" s="42">
        <f t="shared" si="23"/>
        <v>10000</v>
      </c>
      <c r="F60" s="42">
        <f t="shared" si="23"/>
        <v>0</v>
      </c>
      <c r="G60" s="42">
        <f t="shared" si="23"/>
        <v>1000</v>
      </c>
      <c r="H60" s="42">
        <f t="shared" si="23"/>
        <v>1000</v>
      </c>
      <c r="I60" s="42"/>
      <c r="K60" s="18"/>
      <c r="L60" s="23"/>
      <c r="M60" s="23"/>
      <c r="N60" s="23"/>
      <c r="O60" s="23"/>
      <c r="P60" s="24"/>
      <c r="Q60" s="24"/>
      <c r="R60" s="24"/>
      <c r="S60" s="24"/>
    </row>
    <row r="61" spans="1:19" ht="16.5" customHeight="1">
      <c r="A61" s="34" t="s">
        <v>99</v>
      </c>
      <c r="B61" s="33" t="s">
        <v>100</v>
      </c>
      <c r="C61" s="30"/>
      <c r="D61" s="31">
        <v>9000</v>
      </c>
      <c r="E61" s="31">
        <v>9000</v>
      </c>
      <c r="F61" s="31"/>
      <c r="G61" s="32">
        <v>1000</v>
      </c>
      <c r="H61" s="32">
        <v>1000</v>
      </c>
      <c r="I61" s="32"/>
      <c r="K61" s="18"/>
      <c r="L61" s="23"/>
      <c r="M61" s="23"/>
      <c r="N61" s="23"/>
      <c r="O61" s="23"/>
      <c r="P61" s="24"/>
      <c r="Q61" s="24"/>
      <c r="R61" s="24"/>
      <c r="S61" s="24"/>
    </row>
    <row r="62" spans="1:255" ht="16.5" customHeight="1">
      <c r="A62" s="34" t="s">
        <v>101</v>
      </c>
      <c r="B62" s="33" t="s">
        <v>102</v>
      </c>
      <c r="C62" s="30"/>
      <c r="D62" s="31">
        <v>1000</v>
      </c>
      <c r="E62" s="31">
        <v>1000</v>
      </c>
      <c r="F62" s="31"/>
      <c r="G62" s="43">
        <v>0</v>
      </c>
      <c r="H62" s="32">
        <v>0</v>
      </c>
      <c r="I62" s="43"/>
      <c r="J62" s="22"/>
      <c r="K62" s="18"/>
      <c r="L62" s="23"/>
      <c r="M62" s="23"/>
      <c r="N62" s="23"/>
      <c r="O62" s="23"/>
      <c r="P62" s="24"/>
      <c r="Q62" s="24"/>
      <c r="R62" s="24"/>
      <c r="S62" s="24"/>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19" s="25" customFormat="1" ht="16.5" customHeight="1">
      <c r="A63" s="19" t="s">
        <v>103</v>
      </c>
      <c r="B63" s="26" t="s">
        <v>17</v>
      </c>
      <c r="C63" s="21">
        <f>+C64</f>
        <v>0</v>
      </c>
      <c r="D63" s="21">
        <f aca="true" t="shared" si="24" ref="D63:H64">+D64</f>
        <v>0</v>
      </c>
      <c r="E63" s="21">
        <f t="shared" si="24"/>
        <v>0</v>
      </c>
      <c r="F63" s="21">
        <f t="shared" si="24"/>
        <v>0</v>
      </c>
      <c r="G63" s="21">
        <f t="shared" si="24"/>
        <v>0</v>
      </c>
      <c r="H63" s="21">
        <f t="shared" si="24"/>
        <v>0</v>
      </c>
      <c r="I63" s="21"/>
      <c r="J63" s="22"/>
      <c r="K63" s="18"/>
      <c r="L63" s="23"/>
      <c r="M63" s="23"/>
      <c r="N63" s="23"/>
      <c r="O63" s="23"/>
      <c r="P63" s="24"/>
      <c r="Q63" s="24"/>
      <c r="R63" s="24"/>
      <c r="S63" s="24"/>
    </row>
    <row r="64" spans="1:19" ht="16.5" customHeight="1">
      <c r="A64" s="34" t="s">
        <v>104</v>
      </c>
      <c r="B64" s="26" t="s">
        <v>105</v>
      </c>
      <c r="C64" s="21">
        <f>+C65</f>
        <v>0</v>
      </c>
      <c r="D64" s="21">
        <f t="shared" si="24"/>
        <v>0</v>
      </c>
      <c r="E64" s="21">
        <f t="shared" si="24"/>
        <v>0</v>
      </c>
      <c r="F64" s="21">
        <f t="shared" si="24"/>
        <v>0</v>
      </c>
      <c r="G64" s="21">
        <f t="shared" si="24"/>
        <v>0</v>
      </c>
      <c r="H64" s="21">
        <f t="shared" si="24"/>
        <v>0</v>
      </c>
      <c r="I64" s="21"/>
      <c r="K64" s="18"/>
      <c r="L64" s="23"/>
      <c r="M64" s="23"/>
      <c r="N64" s="23"/>
      <c r="O64" s="23"/>
      <c r="P64" s="24"/>
      <c r="Q64" s="24"/>
      <c r="R64" s="24"/>
      <c r="S64" s="24"/>
    </row>
    <row r="65" spans="1:255" ht="16.5" customHeight="1">
      <c r="A65" s="34" t="s">
        <v>106</v>
      </c>
      <c r="B65" s="33" t="s">
        <v>107</v>
      </c>
      <c r="C65" s="30"/>
      <c r="D65" s="31">
        <v>0</v>
      </c>
      <c r="E65" s="31">
        <v>0</v>
      </c>
      <c r="F65" s="31">
        <v>0</v>
      </c>
      <c r="G65" s="32"/>
      <c r="H65" s="32"/>
      <c r="I65" s="32"/>
      <c r="J65" s="22"/>
      <c r="K65" s="18"/>
      <c r="L65" s="23"/>
      <c r="M65" s="23"/>
      <c r="N65" s="23"/>
      <c r="O65" s="23"/>
      <c r="P65" s="24"/>
      <c r="Q65" s="24"/>
      <c r="R65" s="24"/>
      <c r="S65" s="24"/>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19" s="25" customFormat="1" ht="16.5" customHeight="1">
      <c r="A66" s="19"/>
      <c r="B66" s="44" t="s">
        <v>21</v>
      </c>
      <c r="C66" s="30">
        <f aca="true" t="shared" si="25" ref="C66:H66">C67</f>
        <v>0</v>
      </c>
      <c r="D66" s="30">
        <f t="shared" si="25"/>
        <v>0</v>
      </c>
      <c r="E66" s="30">
        <f t="shared" si="25"/>
        <v>0</v>
      </c>
      <c r="F66" s="30">
        <f t="shared" si="25"/>
        <v>0</v>
      </c>
      <c r="G66" s="30">
        <f t="shared" si="25"/>
        <v>0</v>
      </c>
      <c r="H66" s="30">
        <f t="shared" si="25"/>
        <v>0</v>
      </c>
      <c r="I66" s="30"/>
      <c r="J66" s="22"/>
      <c r="K66" s="18"/>
      <c r="L66" s="23"/>
      <c r="M66" s="23"/>
      <c r="N66" s="23"/>
      <c r="O66" s="23"/>
      <c r="P66" s="24"/>
      <c r="Q66" s="24"/>
      <c r="R66" s="24"/>
      <c r="S66" s="24"/>
    </row>
    <row r="67" spans="1:19" s="25" customFormat="1" ht="16.5" customHeight="1">
      <c r="A67" s="19"/>
      <c r="B67" s="45" t="s">
        <v>108</v>
      </c>
      <c r="C67" s="30"/>
      <c r="D67" s="31">
        <v>0</v>
      </c>
      <c r="E67" s="31">
        <v>0</v>
      </c>
      <c r="F67" s="31">
        <v>0</v>
      </c>
      <c r="G67" s="32"/>
      <c r="H67" s="32"/>
      <c r="I67" s="32"/>
      <c r="J67" s="22"/>
      <c r="K67" s="18"/>
      <c r="L67" s="23"/>
      <c r="M67" s="23"/>
      <c r="N67" s="23"/>
      <c r="O67" s="23"/>
      <c r="P67" s="24"/>
      <c r="Q67" s="24"/>
      <c r="R67" s="24"/>
      <c r="S67" s="24"/>
    </row>
    <row r="68" spans="1:255" ht="16.5" customHeight="1">
      <c r="A68" s="34"/>
      <c r="B68" s="26" t="s">
        <v>23</v>
      </c>
      <c r="C68" s="27">
        <f aca="true" t="shared" si="26" ref="C68:H68">+C69</f>
        <v>0</v>
      </c>
      <c r="D68" s="27">
        <f t="shared" si="26"/>
        <v>0</v>
      </c>
      <c r="E68" s="27">
        <f t="shared" si="26"/>
        <v>0</v>
      </c>
      <c r="F68" s="27">
        <f t="shared" si="26"/>
        <v>0</v>
      </c>
      <c r="G68" s="27">
        <f t="shared" si="26"/>
        <v>0</v>
      </c>
      <c r="H68" s="27">
        <f t="shared" si="26"/>
        <v>0</v>
      </c>
      <c r="I68" s="27"/>
      <c r="J68" s="22"/>
      <c r="K68" s="18"/>
      <c r="L68" s="23"/>
      <c r="M68" s="23"/>
      <c r="N68" s="23"/>
      <c r="O68" s="23"/>
      <c r="P68" s="24"/>
      <c r="Q68" s="24"/>
      <c r="R68" s="24"/>
      <c r="S68" s="24"/>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19" s="25" customFormat="1" ht="16.5" customHeight="1">
      <c r="A69" s="19" t="s">
        <v>109</v>
      </c>
      <c r="B69" s="26" t="s">
        <v>25</v>
      </c>
      <c r="C69" s="27">
        <f aca="true" t="shared" si="27" ref="C69:H69">+C70+C75</f>
        <v>0</v>
      </c>
      <c r="D69" s="27">
        <f t="shared" si="27"/>
        <v>0</v>
      </c>
      <c r="E69" s="27">
        <f t="shared" si="27"/>
        <v>0</v>
      </c>
      <c r="F69" s="27">
        <f t="shared" si="27"/>
        <v>0</v>
      </c>
      <c r="G69" s="27">
        <f t="shared" si="27"/>
        <v>0</v>
      </c>
      <c r="H69" s="27">
        <f t="shared" si="27"/>
        <v>0</v>
      </c>
      <c r="I69" s="27"/>
      <c r="J69" s="22"/>
      <c r="K69" s="18"/>
      <c r="L69" s="23"/>
      <c r="M69" s="23"/>
      <c r="N69" s="23"/>
      <c r="O69" s="23"/>
      <c r="P69" s="24"/>
      <c r="Q69" s="24"/>
      <c r="R69" s="24"/>
      <c r="S69" s="24"/>
    </row>
    <row r="70" spans="1:19" s="25" customFormat="1" ht="16.5" customHeight="1">
      <c r="A70" s="19"/>
      <c r="B70" s="26" t="s">
        <v>110</v>
      </c>
      <c r="C70" s="27">
        <f aca="true" t="shared" si="28" ref="C70:H70">+C72+C74+C73+C71</f>
        <v>0</v>
      </c>
      <c r="D70" s="27">
        <f t="shared" si="28"/>
        <v>0</v>
      </c>
      <c r="E70" s="27">
        <f t="shared" si="28"/>
        <v>0</v>
      </c>
      <c r="F70" s="27">
        <f t="shared" si="28"/>
        <v>0</v>
      </c>
      <c r="G70" s="27">
        <f t="shared" si="28"/>
        <v>0</v>
      </c>
      <c r="H70" s="27">
        <f t="shared" si="28"/>
        <v>0</v>
      </c>
      <c r="I70" s="27"/>
      <c r="J70" s="22"/>
      <c r="K70" s="18"/>
      <c r="L70" s="23"/>
      <c r="M70" s="23"/>
      <c r="N70" s="23"/>
      <c r="O70" s="23"/>
      <c r="P70" s="24"/>
      <c r="Q70" s="24"/>
      <c r="R70" s="24"/>
      <c r="S70" s="24"/>
    </row>
    <row r="71" spans="1:255" s="25" customFormat="1" ht="16.5" customHeight="1">
      <c r="A71" s="19"/>
      <c r="B71" s="29" t="s">
        <v>111</v>
      </c>
      <c r="C71" s="27"/>
      <c r="D71" s="31">
        <v>0</v>
      </c>
      <c r="E71" s="31">
        <v>0</v>
      </c>
      <c r="F71" s="31">
        <v>0</v>
      </c>
      <c r="G71" s="32"/>
      <c r="H71" s="32"/>
      <c r="I71" s="32"/>
      <c r="J71" s="4"/>
      <c r="K71" s="18"/>
      <c r="L71" s="23"/>
      <c r="M71" s="23"/>
      <c r="N71" s="23"/>
      <c r="O71" s="23"/>
      <c r="P71" s="24"/>
      <c r="Q71" s="24"/>
      <c r="R71" s="24"/>
      <c r="S71" s="24"/>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25" customFormat="1" ht="16.5" customHeight="1">
      <c r="A72" s="19" t="s">
        <v>112</v>
      </c>
      <c r="B72" s="33" t="s">
        <v>113</v>
      </c>
      <c r="C72" s="30"/>
      <c r="D72" s="31">
        <v>0</v>
      </c>
      <c r="E72" s="31">
        <v>0</v>
      </c>
      <c r="F72" s="31">
        <v>0</v>
      </c>
      <c r="G72" s="32"/>
      <c r="H72" s="32"/>
      <c r="I72" s="32"/>
      <c r="J72" s="4"/>
      <c r="K72" s="18"/>
      <c r="L72" s="23"/>
      <c r="M72" s="23"/>
      <c r="N72" s="23"/>
      <c r="O72" s="23"/>
      <c r="P72" s="24"/>
      <c r="Q72" s="24"/>
      <c r="R72" s="24"/>
      <c r="S72" s="24"/>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25" customFormat="1" ht="16.5" customHeight="1">
      <c r="A73" s="19" t="s">
        <v>114</v>
      </c>
      <c r="B73" s="29" t="s">
        <v>115</v>
      </c>
      <c r="C73" s="30"/>
      <c r="D73" s="31">
        <v>0</v>
      </c>
      <c r="E73" s="31">
        <v>0</v>
      </c>
      <c r="F73" s="31">
        <v>0</v>
      </c>
      <c r="G73" s="32"/>
      <c r="H73" s="32"/>
      <c r="I73" s="32"/>
      <c r="J73" s="4"/>
      <c r="K73" s="18"/>
      <c r="L73" s="23"/>
      <c r="M73" s="23"/>
      <c r="N73" s="23"/>
      <c r="O73" s="23"/>
      <c r="P73" s="24"/>
      <c r="Q73" s="24"/>
      <c r="R73" s="24"/>
      <c r="S73" s="24"/>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25" customFormat="1" ht="16.5" customHeight="1">
      <c r="A74" s="19"/>
      <c r="B74" s="33" t="s">
        <v>116</v>
      </c>
      <c r="C74" s="30"/>
      <c r="D74" s="31">
        <v>0</v>
      </c>
      <c r="E74" s="31">
        <v>0</v>
      </c>
      <c r="F74" s="31">
        <v>0</v>
      </c>
      <c r="G74" s="32">
        <v>0</v>
      </c>
      <c r="H74" s="32">
        <v>0</v>
      </c>
      <c r="I74" s="32"/>
      <c r="J74" s="4"/>
      <c r="K74" s="18"/>
      <c r="L74" s="23"/>
      <c r="M74" s="23"/>
      <c r="N74" s="23"/>
      <c r="O74" s="23"/>
      <c r="P74" s="24"/>
      <c r="Q74" s="24"/>
      <c r="R74" s="24"/>
      <c r="S74" s="24"/>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19" ht="16.5" customHeight="1">
      <c r="A75" s="34" t="s">
        <v>117</v>
      </c>
      <c r="B75" s="29" t="s">
        <v>118</v>
      </c>
      <c r="C75" s="30"/>
      <c r="D75" s="31">
        <v>0</v>
      </c>
      <c r="E75" s="31">
        <v>0</v>
      </c>
      <c r="F75" s="31">
        <v>0</v>
      </c>
      <c r="G75" s="32"/>
      <c r="H75" s="32"/>
      <c r="I75" s="32"/>
      <c r="K75" s="18"/>
      <c r="L75" s="23"/>
      <c r="M75" s="23"/>
      <c r="N75" s="23"/>
      <c r="O75" s="23"/>
      <c r="P75" s="24"/>
      <c r="Q75" s="24"/>
      <c r="R75" s="24"/>
      <c r="S75" s="24"/>
    </row>
    <row r="76" spans="1:19" ht="16.5" customHeight="1">
      <c r="A76" s="34"/>
      <c r="B76" s="33" t="s">
        <v>119</v>
      </c>
      <c r="C76" s="30"/>
      <c r="D76" s="31">
        <v>0</v>
      </c>
      <c r="E76" s="31">
        <v>0</v>
      </c>
      <c r="F76" s="31">
        <v>0</v>
      </c>
      <c r="G76" s="32"/>
      <c r="H76" s="32"/>
      <c r="I76" s="32"/>
      <c r="K76" s="18"/>
      <c r="L76" s="23"/>
      <c r="M76" s="23"/>
      <c r="N76" s="23"/>
      <c r="O76" s="23"/>
      <c r="P76" s="24"/>
      <c r="Q76" s="24"/>
      <c r="R76" s="24"/>
      <c r="S76" s="24"/>
    </row>
    <row r="77" spans="1:255" ht="16.5" customHeight="1">
      <c r="A77" s="34" t="s">
        <v>120</v>
      </c>
      <c r="B77" s="33" t="s">
        <v>121</v>
      </c>
      <c r="C77" s="21">
        <f aca="true" t="shared" si="29" ref="C77:H77">+C36-C79+C22+C68+C165+C66</f>
        <v>0</v>
      </c>
      <c r="D77" s="21">
        <f t="shared" si="29"/>
        <v>8138290</v>
      </c>
      <c r="E77" s="21">
        <f t="shared" si="29"/>
        <v>8138290</v>
      </c>
      <c r="F77" s="21">
        <f t="shared" si="29"/>
        <v>0</v>
      </c>
      <c r="G77" s="21">
        <f t="shared" si="29"/>
        <v>4392309.09</v>
      </c>
      <c r="H77" s="21">
        <f t="shared" si="29"/>
        <v>4392309.09</v>
      </c>
      <c r="I77" s="21"/>
      <c r="J77" s="37"/>
      <c r="K77" s="18"/>
      <c r="L77" s="23"/>
      <c r="M77" s="23"/>
      <c r="N77" s="23"/>
      <c r="O77" s="23"/>
      <c r="P77" s="24"/>
      <c r="Q77" s="24"/>
      <c r="R77" s="24"/>
      <c r="S77" s="24"/>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row>
    <row r="78" spans="1:255" ht="16.5" customHeight="1">
      <c r="A78" s="34"/>
      <c r="B78" s="33" t="s">
        <v>122</v>
      </c>
      <c r="C78" s="21"/>
      <c r="D78" s="31"/>
      <c r="E78" s="31"/>
      <c r="F78" s="31"/>
      <c r="G78" s="31">
        <v>0</v>
      </c>
      <c r="H78" s="32">
        <f>G78-I78</f>
        <v>0</v>
      </c>
      <c r="I78" s="31"/>
      <c r="J78" s="37"/>
      <c r="K78" s="18"/>
      <c r="L78" s="23"/>
      <c r="M78" s="23"/>
      <c r="N78" s="23"/>
      <c r="O78" s="23"/>
      <c r="P78" s="24"/>
      <c r="Q78" s="24"/>
      <c r="R78" s="24"/>
      <c r="S78" s="24"/>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row>
    <row r="79" spans="1:255" ht="16.5" customHeight="1">
      <c r="A79" s="34" t="s">
        <v>34</v>
      </c>
      <c r="B79" s="26" t="s">
        <v>123</v>
      </c>
      <c r="C79" s="46">
        <f aca="true" t="shared" si="30" ref="C79:H79">+C80+C121+C145+C147+C160+C162</f>
        <v>0</v>
      </c>
      <c r="D79" s="46">
        <f t="shared" si="30"/>
        <v>59337970</v>
      </c>
      <c r="E79" s="46">
        <f t="shared" si="30"/>
        <v>57388500</v>
      </c>
      <c r="F79" s="46">
        <f t="shared" si="30"/>
        <v>0</v>
      </c>
      <c r="G79" s="46">
        <f t="shared" si="30"/>
        <v>17389029.29</v>
      </c>
      <c r="H79" s="46">
        <f t="shared" si="30"/>
        <v>17389029.29</v>
      </c>
      <c r="I79" s="46"/>
      <c r="J79" s="37"/>
      <c r="K79" s="18"/>
      <c r="L79" s="23"/>
      <c r="M79" s="23"/>
      <c r="N79" s="23"/>
      <c r="O79" s="23"/>
      <c r="P79" s="24"/>
      <c r="Q79" s="24"/>
      <c r="R79" s="24"/>
      <c r="S79" s="24"/>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row>
    <row r="80" spans="1:19" ht="16.5" customHeight="1">
      <c r="A80" s="34" t="s">
        <v>124</v>
      </c>
      <c r="B80" s="26" t="s">
        <v>125</v>
      </c>
      <c r="C80" s="27">
        <f aca="true" t="shared" si="31" ref="C80:H80">+C81+C88+C101+C117+C119</f>
        <v>0</v>
      </c>
      <c r="D80" s="27">
        <f t="shared" si="31"/>
        <v>25496970</v>
      </c>
      <c r="E80" s="27">
        <f t="shared" si="31"/>
        <v>25056500</v>
      </c>
      <c r="F80" s="27">
        <f t="shared" si="31"/>
        <v>0</v>
      </c>
      <c r="G80" s="27">
        <f t="shared" si="31"/>
        <v>8095273.93</v>
      </c>
      <c r="H80" s="27">
        <f t="shared" si="31"/>
        <v>8095273.93</v>
      </c>
      <c r="I80" s="27"/>
      <c r="K80" s="18"/>
      <c r="L80" s="23"/>
      <c r="M80" s="23"/>
      <c r="N80" s="23"/>
      <c r="O80" s="23"/>
      <c r="P80" s="24"/>
      <c r="Q80" s="24"/>
      <c r="R80" s="24"/>
      <c r="S80" s="24"/>
    </row>
    <row r="81" spans="1:255" s="38" customFormat="1" ht="16.5" customHeight="1">
      <c r="A81" s="41"/>
      <c r="B81" s="26" t="s">
        <v>126</v>
      </c>
      <c r="C81" s="21">
        <f aca="true" t="shared" si="32" ref="C81:H81">+C82+C85+C86+C83+C84</f>
        <v>0</v>
      </c>
      <c r="D81" s="21">
        <f t="shared" si="32"/>
        <v>12452000</v>
      </c>
      <c r="E81" s="21">
        <f t="shared" si="32"/>
        <v>10845000</v>
      </c>
      <c r="F81" s="21">
        <f t="shared" si="32"/>
        <v>0</v>
      </c>
      <c r="G81" s="21">
        <f t="shared" si="32"/>
        <v>2866562.46</v>
      </c>
      <c r="H81" s="21">
        <f t="shared" si="32"/>
        <v>2866562.46</v>
      </c>
      <c r="I81" s="21"/>
      <c r="J81" s="4"/>
      <c r="K81" s="18"/>
      <c r="L81" s="23"/>
      <c r="M81" s="23"/>
      <c r="N81" s="23"/>
      <c r="O81" s="23"/>
      <c r="P81" s="24"/>
      <c r="Q81" s="24"/>
      <c r="R81" s="24"/>
      <c r="S81" s="24"/>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38" customFormat="1" ht="16.5" customHeight="1">
      <c r="A82" s="41"/>
      <c r="B82" s="29" t="s">
        <v>127</v>
      </c>
      <c r="C82" s="30"/>
      <c r="D82" s="31">
        <v>12236000</v>
      </c>
      <c r="E82" s="31">
        <v>10633000</v>
      </c>
      <c r="F82" s="31"/>
      <c r="G82" s="32">
        <v>2866562.46</v>
      </c>
      <c r="H82" s="32">
        <f>G82-I82</f>
        <v>2866562.46</v>
      </c>
      <c r="I82" s="32"/>
      <c r="J82" s="4"/>
      <c r="K82" s="18"/>
      <c r="L82" s="23"/>
      <c r="M82" s="23"/>
      <c r="N82" s="23"/>
      <c r="O82" s="23"/>
      <c r="P82" s="24"/>
      <c r="Q82" s="24"/>
      <c r="R82" s="24"/>
      <c r="S82" s="24"/>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38" customFormat="1" ht="16.5" customHeight="1">
      <c r="A83" s="41" t="s">
        <v>128</v>
      </c>
      <c r="B83" s="29" t="s">
        <v>129</v>
      </c>
      <c r="C83" s="30"/>
      <c r="D83" s="31"/>
      <c r="E83" s="31"/>
      <c r="F83" s="31"/>
      <c r="G83" s="32"/>
      <c r="H83" s="32"/>
      <c r="I83" s="32"/>
      <c r="J83" s="4"/>
      <c r="K83" s="18"/>
      <c r="L83" s="23"/>
      <c r="M83" s="23"/>
      <c r="N83" s="23"/>
      <c r="O83" s="23"/>
      <c r="P83" s="24"/>
      <c r="Q83" s="24"/>
      <c r="R83" s="24"/>
      <c r="S83" s="24"/>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19" ht="16.5" customHeight="1">
      <c r="A84" s="34"/>
      <c r="B84" s="29" t="s">
        <v>130</v>
      </c>
      <c r="C84" s="30"/>
      <c r="D84" s="31">
        <v>10000</v>
      </c>
      <c r="E84" s="31">
        <v>2000</v>
      </c>
      <c r="F84" s="31"/>
      <c r="G84" s="32">
        <v>0</v>
      </c>
      <c r="H84" s="32">
        <v>0</v>
      </c>
      <c r="I84" s="32"/>
      <c r="K84" s="18"/>
      <c r="L84" s="23"/>
      <c r="M84" s="23"/>
      <c r="N84" s="23"/>
      <c r="O84" s="23"/>
      <c r="P84" s="24"/>
      <c r="Q84" s="24"/>
      <c r="R84" s="24"/>
      <c r="S84" s="24"/>
    </row>
    <row r="85" spans="1:19" ht="16.5" customHeight="1">
      <c r="A85" s="34"/>
      <c r="B85" s="29" t="s">
        <v>131</v>
      </c>
      <c r="C85" s="30"/>
      <c r="D85" s="31">
        <v>0</v>
      </c>
      <c r="E85" s="31">
        <v>0</v>
      </c>
      <c r="F85" s="31"/>
      <c r="G85" s="32">
        <v>0</v>
      </c>
      <c r="H85" s="32">
        <v>0</v>
      </c>
      <c r="I85" s="32"/>
      <c r="K85" s="18"/>
      <c r="L85" s="23"/>
      <c r="M85" s="23"/>
      <c r="N85" s="23"/>
      <c r="O85" s="23"/>
      <c r="P85" s="24"/>
      <c r="Q85" s="24"/>
      <c r="R85" s="24"/>
      <c r="S85" s="24"/>
    </row>
    <row r="86" spans="1:19" ht="16.5" customHeight="1">
      <c r="A86" s="34"/>
      <c r="B86" s="29" t="s">
        <v>132</v>
      </c>
      <c r="C86" s="30"/>
      <c r="D86" s="31">
        <v>206000</v>
      </c>
      <c r="E86" s="31">
        <v>210000</v>
      </c>
      <c r="F86" s="31"/>
      <c r="G86" s="32">
        <v>0</v>
      </c>
      <c r="H86" s="32">
        <v>0</v>
      </c>
      <c r="I86" s="32"/>
      <c r="K86" s="18"/>
      <c r="L86" s="23"/>
      <c r="M86" s="23"/>
      <c r="N86" s="23"/>
      <c r="O86" s="23"/>
      <c r="P86" s="24"/>
      <c r="Q86" s="24"/>
      <c r="R86" s="24"/>
      <c r="S86" s="24"/>
    </row>
    <row r="87" spans="1:19" ht="16.5" customHeight="1">
      <c r="A87" s="34"/>
      <c r="B87" s="33" t="s">
        <v>122</v>
      </c>
      <c r="C87" s="30"/>
      <c r="D87" s="31"/>
      <c r="E87" s="31"/>
      <c r="F87" s="31"/>
      <c r="G87" s="32">
        <v>-2046.9</v>
      </c>
      <c r="H87" s="32">
        <v>-2046.9</v>
      </c>
      <c r="I87" s="32"/>
      <c r="K87" s="18"/>
      <c r="L87" s="23"/>
      <c r="M87" s="23"/>
      <c r="N87" s="23"/>
      <c r="O87" s="23"/>
      <c r="P87" s="24"/>
      <c r="Q87" s="24"/>
      <c r="R87" s="24"/>
      <c r="S87" s="24"/>
    </row>
    <row r="88" spans="1:19" ht="16.5" customHeight="1">
      <c r="A88" s="34" t="s">
        <v>133</v>
      </c>
      <c r="B88" s="26" t="s">
        <v>134</v>
      </c>
      <c r="C88" s="30">
        <f aca="true" t="shared" si="33" ref="C88:H88">C89+C90+C91+C92+C93+C94+C96+C95+C97</f>
        <v>0</v>
      </c>
      <c r="D88" s="30">
        <f t="shared" si="33"/>
        <v>7219690</v>
      </c>
      <c r="E88" s="30">
        <f t="shared" si="33"/>
        <v>8391630</v>
      </c>
      <c r="F88" s="30">
        <f t="shared" si="33"/>
        <v>0</v>
      </c>
      <c r="G88" s="30">
        <f t="shared" si="33"/>
        <v>3354506.58</v>
      </c>
      <c r="H88" s="30">
        <f t="shared" si="33"/>
        <v>3354506.58</v>
      </c>
      <c r="I88" s="30"/>
      <c r="K88" s="18"/>
      <c r="L88" s="23"/>
      <c r="M88" s="23"/>
      <c r="N88" s="23"/>
      <c r="O88" s="23"/>
      <c r="P88" s="24"/>
      <c r="Q88" s="24"/>
      <c r="R88" s="24"/>
      <c r="S88" s="24"/>
    </row>
    <row r="89" spans="1:255" ht="15">
      <c r="A89" s="34" t="s">
        <v>135</v>
      </c>
      <c r="B89" s="29" t="s">
        <v>136</v>
      </c>
      <c r="C89" s="30"/>
      <c r="D89" s="31">
        <v>67660</v>
      </c>
      <c r="E89" s="31">
        <v>53940</v>
      </c>
      <c r="F89" s="31"/>
      <c r="G89" s="32">
        <v>12400</v>
      </c>
      <c r="H89" s="32">
        <f>G89-I89</f>
        <v>12400</v>
      </c>
      <c r="I89" s="32"/>
      <c r="J89" s="22"/>
      <c r="K89" s="18"/>
      <c r="L89" s="23"/>
      <c r="M89" s="23"/>
      <c r="N89" s="23"/>
      <c r="O89" s="23"/>
      <c r="P89" s="24"/>
      <c r="Q89" s="24"/>
      <c r="R89" s="24"/>
      <c r="S89" s="24"/>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row>
    <row r="90" spans="1:19" ht="16.5" customHeight="1">
      <c r="A90" s="34"/>
      <c r="B90" s="29" t="s">
        <v>137</v>
      </c>
      <c r="C90" s="30"/>
      <c r="D90" s="31"/>
      <c r="E90" s="31"/>
      <c r="F90" s="31"/>
      <c r="G90" s="32"/>
      <c r="H90" s="32"/>
      <c r="I90" s="32"/>
      <c r="K90" s="18"/>
      <c r="L90" s="23"/>
      <c r="M90" s="23"/>
      <c r="N90" s="23"/>
      <c r="O90" s="23"/>
      <c r="P90" s="24"/>
      <c r="Q90" s="24"/>
      <c r="R90" s="24"/>
      <c r="S90" s="24"/>
    </row>
    <row r="91" spans="1:19" ht="15">
      <c r="A91" s="34" t="s">
        <v>138</v>
      </c>
      <c r="B91" s="29" t="s">
        <v>139</v>
      </c>
      <c r="C91" s="30"/>
      <c r="D91" s="31">
        <v>572530</v>
      </c>
      <c r="E91" s="31">
        <v>1351900</v>
      </c>
      <c r="F91" s="31"/>
      <c r="G91" s="32">
        <v>774665.62</v>
      </c>
      <c r="H91" s="32">
        <f>G91-I91</f>
        <v>774665.62</v>
      </c>
      <c r="I91" s="32"/>
      <c r="K91" s="18"/>
      <c r="L91" s="23"/>
      <c r="M91" s="23"/>
      <c r="N91" s="23"/>
      <c r="O91" s="23"/>
      <c r="P91" s="24"/>
      <c r="Q91" s="24"/>
      <c r="R91" s="24"/>
      <c r="S91" s="24"/>
    </row>
    <row r="92" spans="1:255" s="25" customFormat="1" ht="16.5" customHeight="1">
      <c r="A92" s="19" t="s">
        <v>140</v>
      </c>
      <c r="B92" s="29" t="s">
        <v>141</v>
      </c>
      <c r="C92" s="30"/>
      <c r="D92" s="31">
        <v>3186710</v>
      </c>
      <c r="E92" s="31">
        <v>3243380</v>
      </c>
      <c r="F92" s="31"/>
      <c r="G92" s="32">
        <v>1090568</v>
      </c>
      <c r="H92" s="32">
        <f>G92-I92</f>
        <v>1090568</v>
      </c>
      <c r="I92" s="32"/>
      <c r="J92" s="4"/>
      <c r="K92" s="18"/>
      <c r="L92" s="23"/>
      <c r="M92" s="23"/>
      <c r="N92" s="23"/>
      <c r="O92" s="23"/>
      <c r="P92" s="24"/>
      <c r="Q92" s="24"/>
      <c r="R92" s="24"/>
      <c r="S92" s="24"/>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19" ht="16.5" customHeight="1">
      <c r="A93" s="34" t="s">
        <v>142</v>
      </c>
      <c r="B93" s="47" t="s">
        <v>143</v>
      </c>
      <c r="C93" s="30"/>
      <c r="D93" s="31"/>
      <c r="E93" s="31"/>
      <c r="F93" s="31"/>
      <c r="G93" s="32"/>
      <c r="H93" s="32"/>
      <c r="I93" s="32"/>
      <c r="K93" s="18"/>
      <c r="L93" s="23"/>
      <c r="M93" s="23"/>
      <c r="N93" s="23"/>
      <c r="O93" s="23"/>
      <c r="P93" s="24"/>
      <c r="Q93" s="24"/>
      <c r="R93" s="24"/>
      <c r="S93" s="24"/>
    </row>
    <row r="94" spans="1:19" ht="16.5" customHeight="1">
      <c r="A94" s="34"/>
      <c r="B94" s="29" t="s">
        <v>144</v>
      </c>
      <c r="C94" s="30"/>
      <c r="D94" s="31">
        <v>71980</v>
      </c>
      <c r="E94" s="31">
        <v>73780</v>
      </c>
      <c r="F94" s="31"/>
      <c r="G94" s="32">
        <v>26656.29</v>
      </c>
      <c r="H94" s="32">
        <f>G94-I94</f>
        <v>26656.29</v>
      </c>
      <c r="I94" s="32"/>
      <c r="K94" s="18"/>
      <c r="L94" s="23"/>
      <c r="M94" s="23"/>
      <c r="N94" s="23"/>
      <c r="O94" s="23"/>
      <c r="P94" s="24"/>
      <c r="Q94" s="24"/>
      <c r="R94" s="24"/>
      <c r="S94" s="24"/>
    </row>
    <row r="95" spans="1:19" ht="16.5" customHeight="1">
      <c r="A95" s="34"/>
      <c r="B95" s="48" t="s">
        <v>145</v>
      </c>
      <c r="C95" s="30"/>
      <c r="D95" s="31"/>
      <c r="E95" s="31"/>
      <c r="F95" s="31"/>
      <c r="G95" s="32"/>
      <c r="H95" s="32"/>
      <c r="I95" s="32"/>
      <c r="K95" s="18"/>
      <c r="L95" s="23"/>
      <c r="M95" s="23"/>
      <c r="N95" s="23"/>
      <c r="O95" s="23"/>
      <c r="P95" s="24"/>
      <c r="Q95" s="24"/>
      <c r="R95" s="24"/>
      <c r="S95" s="24"/>
    </row>
    <row r="96" spans="1:19" ht="16.5" customHeight="1">
      <c r="A96" s="34" t="s">
        <v>146</v>
      </c>
      <c r="B96" s="48" t="s">
        <v>147</v>
      </c>
      <c r="C96" s="30"/>
      <c r="D96" s="31">
        <v>3070810</v>
      </c>
      <c r="E96" s="31">
        <v>3415130</v>
      </c>
      <c r="F96" s="31"/>
      <c r="G96" s="49">
        <v>1341626.67</v>
      </c>
      <c r="H96" s="32">
        <f>G96-I96</f>
        <v>1341626.67</v>
      </c>
      <c r="I96" s="49"/>
      <c r="K96" s="18"/>
      <c r="L96" s="23"/>
      <c r="M96" s="23"/>
      <c r="N96" s="23"/>
      <c r="O96" s="23"/>
      <c r="P96" s="24"/>
      <c r="Q96" s="24"/>
      <c r="R96" s="24"/>
      <c r="S96" s="24"/>
    </row>
    <row r="97" spans="1:19" ht="30">
      <c r="A97" s="34" t="s">
        <v>148</v>
      </c>
      <c r="B97" s="50" t="s">
        <v>149</v>
      </c>
      <c r="C97" s="30">
        <f aca="true" t="shared" si="34" ref="C97:H97">C98+C99</f>
        <v>0</v>
      </c>
      <c r="D97" s="30">
        <f t="shared" si="34"/>
        <v>250000</v>
      </c>
      <c r="E97" s="30">
        <f t="shared" si="34"/>
        <v>253500</v>
      </c>
      <c r="F97" s="30">
        <f t="shared" si="34"/>
        <v>0</v>
      </c>
      <c r="G97" s="30">
        <f t="shared" si="34"/>
        <v>108590</v>
      </c>
      <c r="H97" s="30">
        <f t="shared" si="34"/>
        <v>108590</v>
      </c>
      <c r="I97" s="30"/>
      <c r="K97" s="18"/>
      <c r="L97" s="23"/>
      <c r="M97" s="23"/>
      <c r="N97" s="23"/>
      <c r="O97" s="23"/>
      <c r="P97" s="24"/>
      <c r="Q97" s="24"/>
      <c r="R97" s="24"/>
      <c r="S97" s="24"/>
    </row>
    <row r="98" spans="1:19" ht="16.5" customHeight="1">
      <c r="A98" s="34"/>
      <c r="B98" s="48" t="s">
        <v>150</v>
      </c>
      <c r="C98" s="30"/>
      <c r="D98" s="31">
        <v>250000</v>
      </c>
      <c r="E98" s="31">
        <v>253500</v>
      </c>
      <c r="F98" s="31"/>
      <c r="G98" s="32">
        <v>108590</v>
      </c>
      <c r="H98" s="32">
        <f>G98-I98</f>
        <v>108590</v>
      </c>
      <c r="I98" s="32"/>
      <c r="K98" s="18"/>
      <c r="L98" s="23"/>
      <c r="M98" s="23"/>
      <c r="N98" s="23"/>
      <c r="O98" s="23"/>
      <c r="P98" s="24"/>
      <c r="Q98" s="24"/>
      <c r="R98" s="24"/>
      <c r="S98" s="24"/>
    </row>
    <row r="99" spans="1:19" ht="16.5" customHeight="1">
      <c r="A99" s="34"/>
      <c r="B99" s="48" t="s">
        <v>151</v>
      </c>
      <c r="C99" s="30"/>
      <c r="D99" s="31"/>
      <c r="E99" s="31"/>
      <c r="F99" s="31"/>
      <c r="G99" s="32"/>
      <c r="H99" s="32"/>
      <c r="I99" s="32"/>
      <c r="K99" s="18"/>
      <c r="L99" s="23"/>
      <c r="M99" s="23"/>
      <c r="N99" s="23"/>
      <c r="O99" s="23"/>
      <c r="P99" s="24"/>
      <c r="Q99" s="24"/>
      <c r="R99" s="24"/>
      <c r="S99" s="24"/>
    </row>
    <row r="100" spans="1:19" ht="15">
      <c r="A100" s="34"/>
      <c r="B100" s="33" t="s">
        <v>122</v>
      </c>
      <c r="C100" s="30"/>
      <c r="D100" s="31"/>
      <c r="E100" s="31"/>
      <c r="F100" s="31"/>
      <c r="G100" s="32"/>
      <c r="H100" s="32"/>
      <c r="I100" s="32"/>
      <c r="K100" s="18"/>
      <c r="L100" s="23"/>
      <c r="M100" s="23"/>
      <c r="N100" s="23"/>
      <c r="O100" s="23"/>
      <c r="P100" s="24"/>
      <c r="Q100" s="24"/>
      <c r="R100" s="24"/>
      <c r="S100" s="24"/>
    </row>
    <row r="101" spans="1:19" ht="30">
      <c r="A101" s="34"/>
      <c r="B101" s="26" t="s">
        <v>152</v>
      </c>
      <c r="C101" s="30">
        <f aca="true" t="shared" si="35" ref="C101:H101">C102+C103+C104+C105+C106+C107+C108+C109+C110+C111</f>
        <v>0</v>
      </c>
      <c r="D101" s="30">
        <f t="shared" si="35"/>
        <v>376270</v>
      </c>
      <c r="E101" s="30">
        <f t="shared" si="35"/>
        <v>382860</v>
      </c>
      <c r="F101" s="30">
        <f t="shared" si="35"/>
        <v>0</v>
      </c>
      <c r="G101" s="30">
        <f t="shared" si="35"/>
        <v>128274.89000000001</v>
      </c>
      <c r="H101" s="30">
        <f t="shared" si="35"/>
        <v>128274.89000000001</v>
      </c>
      <c r="I101" s="30"/>
      <c r="K101" s="18"/>
      <c r="L101" s="23"/>
      <c r="M101" s="23"/>
      <c r="N101" s="23"/>
      <c r="O101" s="23"/>
      <c r="P101" s="24"/>
      <c r="Q101" s="24"/>
      <c r="R101" s="24"/>
      <c r="S101" s="24"/>
    </row>
    <row r="102" spans="1:19" ht="16.5" customHeight="1">
      <c r="A102" s="34"/>
      <c r="B102" s="29" t="s">
        <v>141</v>
      </c>
      <c r="C102" s="30"/>
      <c r="D102" s="31">
        <v>333460</v>
      </c>
      <c r="E102" s="31">
        <v>328510</v>
      </c>
      <c r="F102" s="31"/>
      <c r="G102" s="32">
        <v>108675.6</v>
      </c>
      <c r="H102" s="32">
        <f>G102-I102</f>
        <v>108675.6</v>
      </c>
      <c r="I102" s="32"/>
      <c r="K102" s="18"/>
      <c r="L102" s="23"/>
      <c r="M102" s="23"/>
      <c r="N102" s="23"/>
      <c r="O102" s="23"/>
      <c r="P102" s="24"/>
      <c r="Q102" s="24"/>
      <c r="R102" s="24"/>
      <c r="S102" s="24"/>
    </row>
    <row r="103" spans="1:19" ht="16.5" customHeight="1">
      <c r="A103" s="34"/>
      <c r="B103" s="51" t="s">
        <v>153</v>
      </c>
      <c r="C103" s="30"/>
      <c r="D103" s="31"/>
      <c r="E103" s="31"/>
      <c r="F103" s="31"/>
      <c r="G103" s="32"/>
      <c r="H103" s="32"/>
      <c r="I103" s="32"/>
      <c r="K103" s="18"/>
      <c r="L103" s="23"/>
      <c r="M103" s="23"/>
      <c r="N103" s="23"/>
      <c r="O103" s="23"/>
      <c r="P103" s="24"/>
      <c r="Q103" s="24"/>
      <c r="R103" s="24"/>
      <c r="S103" s="24"/>
    </row>
    <row r="104" spans="1:19" ht="15">
      <c r="A104" s="19"/>
      <c r="B104" s="52" t="s">
        <v>154</v>
      </c>
      <c r="C104" s="30"/>
      <c r="D104" s="31">
        <v>42810</v>
      </c>
      <c r="E104" s="31">
        <v>54350</v>
      </c>
      <c r="F104" s="31"/>
      <c r="G104" s="32">
        <v>19599.29</v>
      </c>
      <c r="H104" s="32">
        <f>G104-I104</f>
        <v>19599.29</v>
      </c>
      <c r="I104" s="32"/>
      <c r="K104" s="18"/>
      <c r="L104" s="23"/>
      <c r="M104" s="23"/>
      <c r="N104" s="23"/>
      <c r="O104" s="23"/>
      <c r="P104" s="24"/>
      <c r="Q104" s="24"/>
      <c r="R104" s="24"/>
      <c r="S104" s="24"/>
    </row>
    <row r="105" spans="1:19" ht="16.5" customHeight="1">
      <c r="A105" s="34"/>
      <c r="B105" s="52" t="s">
        <v>155</v>
      </c>
      <c r="C105" s="30"/>
      <c r="D105" s="31"/>
      <c r="E105" s="31"/>
      <c r="F105" s="31"/>
      <c r="G105" s="32"/>
      <c r="H105" s="32"/>
      <c r="I105" s="32"/>
      <c r="K105" s="18"/>
      <c r="L105" s="23"/>
      <c r="M105" s="23"/>
      <c r="N105" s="23"/>
      <c r="O105" s="23"/>
      <c r="P105" s="24"/>
      <c r="Q105" s="24"/>
      <c r="R105" s="24"/>
      <c r="S105" s="24"/>
    </row>
    <row r="106" spans="1:19" ht="16.5" customHeight="1">
      <c r="A106" s="34"/>
      <c r="B106" s="52" t="s">
        <v>156</v>
      </c>
      <c r="C106" s="30"/>
      <c r="D106" s="31"/>
      <c r="E106" s="31"/>
      <c r="F106" s="31"/>
      <c r="G106" s="32"/>
      <c r="H106" s="32"/>
      <c r="I106" s="32"/>
      <c r="K106" s="18"/>
      <c r="L106" s="23"/>
      <c r="M106" s="23"/>
      <c r="N106" s="23"/>
      <c r="O106" s="23"/>
      <c r="P106" s="24"/>
      <c r="Q106" s="24"/>
      <c r="R106" s="24"/>
      <c r="S106" s="24"/>
    </row>
    <row r="107" spans="1:19" ht="16.5" customHeight="1">
      <c r="A107" s="34"/>
      <c r="B107" s="29" t="s">
        <v>136</v>
      </c>
      <c r="C107" s="30"/>
      <c r="D107" s="31"/>
      <c r="E107" s="31"/>
      <c r="F107" s="31"/>
      <c r="G107" s="32"/>
      <c r="H107" s="32"/>
      <c r="I107" s="32"/>
      <c r="K107" s="18"/>
      <c r="L107" s="23"/>
      <c r="M107" s="23"/>
      <c r="N107" s="23"/>
      <c r="O107" s="23"/>
      <c r="P107" s="24"/>
      <c r="Q107" s="24"/>
      <c r="R107" s="24"/>
      <c r="S107" s="24"/>
    </row>
    <row r="108" spans="1:255" ht="16.5" customHeight="1">
      <c r="A108" s="34" t="s">
        <v>157</v>
      </c>
      <c r="B108" s="52" t="s">
        <v>158</v>
      </c>
      <c r="C108" s="30"/>
      <c r="D108" s="31"/>
      <c r="E108" s="31"/>
      <c r="F108" s="31"/>
      <c r="G108" s="53"/>
      <c r="H108" s="53"/>
      <c r="I108" s="53"/>
      <c r="J108" s="54"/>
      <c r="K108" s="18"/>
      <c r="L108" s="23"/>
      <c r="M108" s="23"/>
      <c r="N108" s="23"/>
      <c r="O108" s="23"/>
      <c r="P108" s="24"/>
      <c r="Q108" s="24"/>
      <c r="R108" s="24"/>
      <c r="S108" s="24"/>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row>
    <row r="109" spans="1:255" ht="16.5" customHeight="1">
      <c r="A109" s="34"/>
      <c r="B109" s="55" t="s">
        <v>159</v>
      </c>
      <c r="C109" s="30"/>
      <c r="D109" s="31"/>
      <c r="E109" s="31"/>
      <c r="F109" s="31"/>
      <c r="G109" s="53"/>
      <c r="H109" s="53"/>
      <c r="I109" s="53"/>
      <c r="J109" s="54"/>
      <c r="K109" s="18"/>
      <c r="L109" s="23"/>
      <c r="M109" s="23"/>
      <c r="N109" s="23"/>
      <c r="O109" s="23"/>
      <c r="P109" s="24"/>
      <c r="Q109" s="24"/>
      <c r="R109" s="24"/>
      <c r="S109" s="24"/>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row>
    <row r="110" spans="1:255" ht="30">
      <c r="A110" s="34"/>
      <c r="B110" s="55" t="s">
        <v>160</v>
      </c>
      <c r="C110" s="30"/>
      <c r="D110" s="31"/>
      <c r="E110" s="31"/>
      <c r="F110" s="31"/>
      <c r="G110" s="53"/>
      <c r="H110" s="53"/>
      <c r="I110" s="53"/>
      <c r="J110" s="54"/>
      <c r="K110" s="18"/>
      <c r="L110" s="23"/>
      <c r="M110" s="23"/>
      <c r="N110" s="23"/>
      <c r="O110" s="23"/>
      <c r="P110" s="24"/>
      <c r="Q110" s="24"/>
      <c r="R110" s="24"/>
      <c r="S110" s="24"/>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row>
    <row r="111" spans="1:19" s="25" customFormat="1" ht="30">
      <c r="A111" s="19" t="s">
        <v>161</v>
      </c>
      <c r="B111" s="56" t="s">
        <v>162</v>
      </c>
      <c r="C111" s="30">
        <f aca="true" t="shared" si="36" ref="C111:H111">C112+C113+C114+C115</f>
        <v>0</v>
      </c>
      <c r="D111" s="30">
        <f t="shared" si="36"/>
        <v>0</v>
      </c>
      <c r="E111" s="30">
        <f t="shared" si="36"/>
        <v>0</v>
      </c>
      <c r="F111" s="30">
        <f t="shared" si="36"/>
        <v>0</v>
      </c>
      <c r="G111" s="30">
        <f t="shared" si="36"/>
        <v>0</v>
      </c>
      <c r="H111" s="30">
        <f t="shared" si="36"/>
        <v>0</v>
      </c>
      <c r="I111" s="30"/>
      <c r="J111" s="54"/>
      <c r="K111" s="18"/>
      <c r="L111" s="23"/>
      <c r="M111" s="23"/>
      <c r="N111" s="23"/>
      <c r="O111" s="23"/>
      <c r="P111" s="24"/>
      <c r="Q111" s="24"/>
      <c r="R111" s="24"/>
      <c r="S111" s="24"/>
    </row>
    <row r="112" spans="1:19" s="25" customFormat="1" ht="15">
      <c r="A112" s="19"/>
      <c r="B112" s="57" t="s">
        <v>163</v>
      </c>
      <c r="C112" s="30"/>
      <c r="D112" s="31"/>
      <c r="E112" s="31"/>
      <c r="F112" s="31"/>
      <c r="G112" s="53"/>
      <c r="H112" s="53"/>
      <c r="I112" s="53"/>
      <c r="J112" s="54"/>
      <c r="K112" s="18"/>
      <c r="L112" s="23"/>
      <c r="M112" s="23"/>
      <c r="N112" s="23"/>
      <c r="O112" s="23"/>
      <c r="P112" s="24"/>
      <c r="Q112" s="24"/>
      <c r="R112" s="24"/>
      <c r="S112" s="24"/>
    </row>
    <row r="113" spans="1:19" s="25" customFormat="1" ht="30">
      <c r="A113" s="19"/>
      <c r="B113" s="57" t="s">
        <v>164</v>
      </c>
      <c r="C113" s="30"/>
      <c r="D113" s="31"/>
      <c r="E113" s="31"/>
      <c r="F113" s="31"/>
      <c r="G113" s="53"/>
      <c r="H113" s="53"/>
      <c r="I113" s="53"/>
      <c r="J113" s="54"/>
      <c r="K113" s="18"/>
      <c r="L113" s="23"/>
      <c r="M113" s="23"/>
      <c r="N113" s="23"/>
      <c r="O113" s="23"/>
      <c r="P113" s="24"/>
      <c r="Q113" s="24"/>
      <c r="R113" s="24"/>
      <c r="S113" s="24"/>
    </row>
    <row r="114" spans="1:19" s="25" customFormat="1" ht="30">
      <c r="A114" s="19"/>
      <c r="B114" s="57" t="s">
        <v>165</v>
      </c>
      <c r="C114" s="30"/>
      <c r="D114" s="31"/>
      <c r="E114" s="31"/>
      <c r="F114" s="31"/>
      <c r="G114" s="53"/>
      <c r="H114" s="53"/>
      <c r="I114" s="53"/>
      <c r="J114" s="54"/>
      <c r="K114" s="18"/>
      <c r="L114" s="23"/>
      <c r="M114" s="23"/>
      <c r="N114" s="23"/>
      <c r="O114" s="23"/>
      <c r="P114" s="24"/>
      <c r="Q114" s="24"/>
      <c r="R114" s="24"/>
      <c r="S114" s="24"/>
    </row>
    <row r="115" spans="1:19" s="25" customFormat="1" ht="30">
      <c r="A115" s="19"/>
      <c r="B115" s="57" t="s">
        <v>166</v>
      </c>
      <c r="C115" s="30"/>
      <c r="D115" s="31"/>
      <c r="E115" s="31"/>
      <c r="F115" s="31"/>
      <c r="G115" s="53"/>
      <c r="H115" s="53"/>
      <c r="I115" s="53"/>
      <c r="J115" s="54"/>
      <c r="K115" s="18"/>
      <c r="L115" s="23"/>
      <c r="M115" s="23"/>
      <c r="N115" s="23"/>
      <c r="O115" s="23"/>
      <c r="P115" s="24"/>
      <c r="Q115" s="24"/>
      <c r="R115" s="24"/>
      <c r="S115" s="24"/>
    </row>
    <row r="116" spans="1:19" s="25" customFormat="1" ht="15">
      <c r="A116" s="19"/>
      <c r="B116" s="33" t="s">
        <v>122</v>
      </c>
      <c r="C116" s="30"/>
      <c r="D116" s="31"/>
      <c r="E116" s="31"/>
      <c r="F116" s="31"/>
      <c r="G116" s="53"/>
      <c r="H116" s="53"/>
      <c r="I116" s="53"/>
      <c r="J116" s="54"/>
      <c r="K116" s="18"/>
      <c r="L116" s="23"/>
      <c r="M116" s="23"/>
      <c r="N116" s="23"/>
      <c r="O116" s="23"/>
      <c r="P116" s="24"/>
      <c r="Q116" s="24"/>
      <c r="R116" s="24"/>
      <c r="S116" s="24"/>
    </row>
    <row r="117" spans="1:19" s="25" customFormat="1" ht="15">
      <c r="A117" s="19"/>
      <c r="B117" s="33" t="s">
        <v>167</v>
      </c>
      <c r="C117" s="21"/>
      <c r="D117" s="31">
        <v>4567010</v>
      </c>
      <c r="E117" s="31">
        <v>4567010</v>
      </c>
      <c r="F117" s="31"/>
      <c r="G117" s="32">
        <v>1495930</v>
      </c>
      <c r="H117" s="32">
        <f>G117-I117</f>
        <v>1495930</v>
      </c>
      <c r="I117" s="32"/>
      <c r="J117" s="22"/>
      <c r="K117" s="18"/>
      <c r="L117" s="23"/>
      <c r="M117" s="23"/>
      <c r="N117" s="23"/>
      <c r="O117" s="23"/>
      <c r="P117" s="24"/>
      <c r="Q117" s="24"/>
      <c r="R117" s="24"/>
      <c r="S117" s="24"/>
    </row>
    <row r="118" spans="1:19" s="25" customFormat="1" ht="15">
      <c r="A118" s="19"/>
      <c r="B118" s="33" t="s">
        <v>122</v>
      </c>
      <c r="C118" s="21"/>
      <c r="D118" s="31"/>
      <c r="E118" s="31"/>
      <c r="F118" s="31"/>
      <c r="G118" s="32"/>
      <c r="H118" s="32"/>
      <c r="I118" s="32"/>
      <c r="J118" s="22"/>
      <c r="K118" s="18"/>
      <c r="L118" s="23"/>
      <c r="M118" s="23"/>
      <c r="N118" s="23"/>
      <c r="O118" s="23"/>
      <c r="P118" s="24"/>
      <c r="Q118" s="24"/>
      <c r="R118" s="24"/>
      <c r="S118" s="24"/>
    </row>
    <row r="119" spans="1:255" s="25" customFormat="1" ht="16.5" customHeight="1">
      <c r="A119" s="19"/>
      <c r="B119" s="33" t="s">
        <v>168</v>
      </c>
      <c r="C119" s="30"/>
      <c r="D119" s="31">
        <v>882000</v>
      </c>
      <c r="E119" s="31">
        <v>870000</v>
      </c>
      <c r="F119" s="31"/>
      <c r="G119" s="43">
        <v>250000</v>
      </c>
      <c r="H119" s="32">
        <f>G119-I119</f>
        <v>250000</v>
      </c>
      <c r="I119" s="43"/>
      <c r="J119" s="58"/>
      <c r="K119" s="18"/>
      <c r="L119" s="23"/>
      <c r="M119" s="23"/>
      <c r="N119" s="23"/>
      <c r="O119" s="23"/>
      <c r="P119" s="24"/>
      <c r="Q119" s="24"/>
      <c r="R119" s="24"/>
      <c r="S119" s="24"/>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25" customFormat="1" ht="16.5" customHeight="1">
      <c r="A120" s="19" t="s">
        <v>169</v>
      </c>
      <c r="B120" s="33" t="s">
        <v>122</v>
      </c>
      <c r="C120" s="30"/>
      <c r="D120" s="31"/>
      <c r="E120" s="31"/>
      <c r="F120" s="31"/>
      <c r="G120" s="147"/>
      <c r="H120" s="32"/>
      <c r="I120" s="147"/>
      <c r="J120" s="58"/>
      <c r="K120" s="18"/>
      <c r="L120" s="23"/>
      <c r="M120" s="23"/>
      <c r="N120" s="23"/>
      <c r="O120" s="23"/>
      <c r="P120" s="24"/>
      <c r="Q120" s="24"/>
      <c r="R120" s="24"/>
      <c r="S120" s="24"/>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19" s="25" customFormat="1" ht="16.5" customHeight="1">
      <c r="A121" s="19"/>
      <c r="B121" s="26" t="s">
        <v>170</v>
      </c>
      <c r="C121" s="27">
        <f aca="true" t="shared" si="37" ref="C121:H121">+C122+C126+C130+C134+C140</f>
        <v>0</v>
      </c>
      <c r="D121" s="27">
        <f t="shared" si="37"/>
        <v>9331000</v>
      </c>
      <c r="E121" s="27">
        <f t="shared" si="37"/>
        <v>9257000</v>
      </c>
      <c r="F121" s="27">
        <f t="shared" si="37"/>
        <v>0</v>
      </c>
      <c r="G121" s="27">
        <f t="shared" si="37"/>
        <v>2572405.3600000003</v>
      </c>
      <c r="H121" s="27">
        <f t="shared" si="37"/>
        <v>2572405.3600000003</v>
      </c>
      <c r="I121" s="27"/>
      <c r="J121" s="22"/>
      <c r="K121" s="18"/>
      <c r="L121" s="23"/>
      <c r="M121" s="23"/>
      <c r="N121" s="23"/>
      <c r="O121" s="23"/>
      <c r="P121" s="24"/>
      <c r="Q121" s="24"/>
      <c r="R121" s="24"/>
      <c r="S121" s="24"/>
    </row>
    <row r="122" spans="1:255" ht="16.5" customHeight="1">
      <c r="A122" s="34"/>
      <c r="B122" s="26" t="s">
        <v>171</v>
      </c>
      <c r="C122" s="21">
        <f aca="true" t="shared" si="38" ref="C122:H122">+C123+C124</f>
        <v>0</v>
      </c>
      <c r="D122" s="21">
        <f t="shared" si="38"/>
        <v>5253000</v>
      </c>
      <c r="E122" s="21">
        <f t="shared" si="38"/>
        <v>5253000</v>
      </c>
      <c r="F122" s="21">
        <f t="shared" si="38"/>
        <v>0</v>
      </c>
      <c r="G122" s="21">
        <f t="shared" si="38"/>
        <v>1532580.59</v>
      </c>
      <c r="H122" s="21">
        <f t="shared" si="38"/>
        <v>1532580.59</v>
      </c>
      <c r="I122" s="21"/>
      <c r="J122" s="22"/>
      <c r="K122" s="18"/>
      <c r="L122" s="23"/>
      <c r="M122" s="23"/>
      <c r="N122" s="23"/>
      <c r="O122" s="23"/>
      <c r="P122" s="24"/>
      <c r="Q122" s="24"/>
      <c r="R122" s="24"/>
      <c r="S122" s="24"/>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row>
    <row r="123" spans="1:255" ht="16.5" customHeight="1">
      <c r="A123" s="34"/>
      <c r="B123" s="59" t="s">
        <v>172</v>
      </c>
      <c r="C123" s="30"/>
      <c r="D123" s="31">
        <v>5106000</v>
      </c>
      <c r="E123" s="31">
        <v>5106000</v>
      </c>
      <c r="F123" s="31"/>
      <c r="G123" s="32">
        <v>1474580.59</v>
      </c>
      <c r="H123" s="32">
        <f aca="true" t="shared" si="39" ref="H123:H135">G123-I123</f>
        <v>1474580.59</v>
      </c>
      <c r="I123" s="32"/>
      <c r="J123" s="22"/>
      <c r="K123" s="18"/>
      <c r="L123" s="23"/>
      <c r="M123" s="23"/>
      <c r="N123" s="23"/>
      <c r="O123" s="23"/>
      <c r="P123" s="24"/>
      <c r="Q123" s="24"/>
      <c r="R123" s="24"/>
      <c r="S123" s="24"/>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row>
    <row r="124" spans="1:19" s="25" customFormat="1" ht="16.5" customHeight="1">
      <c r="A124" s="19" t="s">
        <v>173</v>
      </c>
      <c r="B124" s="59" t="s">
        <v>174</v>
      </c>
      <c r="C124" s="30"/>
      <c r="D124" s="31">
        <v>147000</v>
      </c>
      <c r="E124" s="31">
        <v>147000</v>
      </c>
      <c r="F124" s="31"/>
      <c r="G124" s="60">
        <v>58000</v>
      </c>
      <c r="H124" s="32">
        <f t="shared" si="39"/>
        <v>58000</v>
      </c>
      <c r="I124" s="60"/>
      <c r="J124" s="22"/>
      <c r="K124" s="18"/>
      <c r="L124" s="23"/>
      <c r="M124" s="23"/>
      <c r="N124" s="23"/>
      <c r="O124" s="23"/>
      <c r="P124" s="24"/>
      <c r="Q124" s="24"/>
      <c r="R124" s="24"/>
      <c r="S124" s="24"/>
    </row>
    <row r="125" spans="1:19" s="25" customFormat="1" ht="16.5" customHeight="1">
      <c r="A125" s="19" t="s">
        <v>175</v>
      </c>
      <c r="B125" s="33" t="s">
        <v>122</v>
      </c>
      <c r="C125" s="30"/>
      <c r="D125" s="31"/>
      <c r="E125" s="31"/>
      <c r="F125" s="31"/>
      <c r="G125" s="60"/>
      <c r="H125" s="32"/>
      <c r="I125" s="60"/>
      <c r="J125" s="22"/>
      <c r="K125" s="18"/>
      <c r="L125" s="23"/>
      <c r="M125" s="23"/>
      <c r="N125" s="23"/>
      <c r="O125" s="23"/>
      <c r="P125" s="24"/>
      <c r="Q125" s="24"/>
      <c r="R125" s="24"/>
      <c r="S125" s="24"/>
    </row>
    <row r="126" spans="1:19" s="25" customFormat="1" ht="16.5" customHeight="1">
      <c r="A126" s="19"/>
      <c r="B126" s="61" t="s">
        <v>176</v>
      </c>
      <c r="C126" s="30">
        <f aca="true" t="shared" si="40" ref="C126:H126">C127+C128</f>
        <v>0</v>
      </c>
      <c r="D126" s="30">
        <f t="shared" si="40"/>
        <v>1649000</v>
      </c>
      <c r="E126" s="30">
        <f t="shared" si="40"/>
        <v>1649000</v>
      </c>
      <c r="F126" s="30">
        <f t="shared" si="40"/>
        <v>0</v>
      </c>
      <c r="G126" s="30">
        <f t="shared" si="40"/>
        <v>392072.92</v>
      </c>
      <c r="H126" s="30">
        <f t="shared" si="40"/>
        <v>392072.92</v>
      </c>
      <c r="I126" s="30"/>
      <c r="J126" s="22"/>
      <c r="K126" s="18"/>
      <c r="L126" s="23"/>
      <c r="M126" s="23"/>
      <c r="N126" s="23"/>
      <c r="O126" s="23"/>
      <c r="P126" s="24"/>
      <c r="Q126" s="24"/>
      <c r="R126" s="24"/>
      <c r="S126" s="24"/>
    </row>
    <row r="127" spans="1:19" s="25" customFormat="1" ht="16.5" customHeight="1">
      <c r="A127" s="62" t="s">
        <v>177</v>
      </c>
      <c r="B127" s="59" t="s">
        <v>172</v>
      </c>
      <c r="C127" s="30"/>
      <c r="D127" s="31">
        <v>1649000</v>
      </c>
      <c r="E127" s="31">
        <v>1649000</v>
      </c>
      <c r="F127" s="31"/>
      <c r="G127" s="60">
        <v>392072.92</v>
      </c>
      <c r="H127" s="32">
        <f t="shared" si="39"/>
        <v>392072.92</v>
      </c>
      <c r="I127" s="60"/>
      <c r="J127" s="22"/>
      <c r="K127" s="18"/>
      <c r="L127" s="23"/>
      <c r="M127" s="23"/>
      <c r="N127" s="23"/>
      <c r="O127" s="23"/>
      <c r="P127" s="24"/>
      <c r="Q127" s="24"/>
      <c r="R127" s="24"/>
      <c r="S127" s="24"/>
    </row>
    <row r="128" spans="1:19" s="25" customFormat="1" ht="16.5" customHeight="1">
      <c r="A128" s="62"/>
      <c r="B128" s="59" t="s">
        <v>178</v>
      </c>
      <c r="C128" s="30"/>
      <c r="D128" s="31"/>
      <c r="E128" s="31"/>
      <c r="F128" s="31"/>
      <c r="G128" s="60"/>
      <c r="H128" s="60"/>
      <c r="I128" s="60"/>
      <c r="J128" s="22"/>
      <c r="K128" s="18"/>
      <c r="L128" s="23"/>
      <c r="M128" s="23"/>
      <c r="N128" s="23"/>
      <c r="O128" s="23"/>
      <c r="P128" s="24"/>
      <c r="Q128" s="24"/>
      <c r="R128" s="24"/>
      <c r="S128" s="24"/>
    </row>
    <row r="129" spans="1:19" s="25" customFormat="1" ht="16.5" customHeight="1">
      <c r="A129" s="63" t="s">
        <v>179</v>
      </c>
      <c r="B129" s="33" t="s">
        <v>122</v>
      </c>
      <c r="C129" s="30"/>
      <c r="D129" s="31"/>
      <c r="E129" s="31"/>
      <c r="F129" s="31"/>
      <c r="G129" s="60"/>
      <c r="H129" s="32"/>
      <c r="I129" s="60"/>
      <c r="J129" s="22"/>
      <c r="K129" s="18"/>
      <c r="L129" s="23"/>
      <c r="M129" s="23"/>
      <c r="N129" s="23"/>
      <c r="O129" s="23"/>
      <c r="P129" s="24"/>
      <c r="Q129" s="24"/>
      <c r="R129" s="24"/>
      <c r="S129" s="24"/>
    </row>
    <row r="130" spans="1:19" s="25" customFormat="1" ht="16.5" customHeight="1">
      <c r="A130" s="63"/>
      <c r="B130" s="64" t="s">
        <v>180</v>
      </c>
      <c r="C130" s="30">
        <f aca="true" t="shared" si="41" ref="C130:H130">+C131+C132</f>
        <v>0</v>
      </c>
      <c r="D130" s="30">
        <f t="shared" si="41"/>
        <v>120000</v>
      </c>
      <c r="E130" s="30">
        <f t="shared" si="41"/>
        <v>120000</v>
      </c>
      <c r="F130" s="30">
        <f t="shared" si="41"/>
        <v>0</v>
      </c>
      <c r="G130" s="30">
        <f t="shared" si="41"/>
        <v>35069.05</v>
      </c>
      <c r="H130" s="30">
        <f t="shared" si="41"/>
        <v>35069.05</v>
      </c>
      <c r="I130" s="30"/>
      <c r="J130" s="22"/>
      <c r="K130" s="18"/>
      <c r="L130" s="23"/>
      <c r="M130" s="23"/>
      <c r="N130" s="23"/>
      <c r="O130" s="23"/>
      <c r="P130" s="24"/>
      <c r="Q130" s="24"/>
      <c r="R130" s="24"/>
      <c r="S130" s="24"/>
    </row>
    <row r="131" spans="1:255" s="25" customFormat="1" ht="16.5" customHeight="1">
      <c r="A131" s="63"/>
      <c r="B131" s="59" t="s">
        <v>172</v>
      </c>
      <c r="C131" s="30"/>
      <c r="D131" s="31">
        <v>120000</v>
      </c>
      <c r="E131" s="31">
        <v>120000</v>
      </c>
      <c r="F131" s="31"/>
      <c r="G131" s="32">
        <v>35069.05</v>
      </c>
      <c r="H131" s="32">
        <f t="shared" si="39"/>
        <v>35069.05</v>
      </c>
      <c r="I131" s="32"/>
      <c r="J131" s="4"/>
      <c r="K131" s="18"/>
      <c r="L131" s="23"/>
      <c r="M131" s="23"/>
      <c r="N131" s="23"/>
      <c r="O131" s="23"/>
      <c r="P131" s="24"/>
      <c r="Q131" s="24"/>
      <c r="R131" s="24"/>
      <c r="S131" s="24"/>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25" customFormat="1" ht="16.5" customHeight="1">
      <c r="A132" s="63"/>
      <c r="B132" s="59" t="s">
        <v>181</v>
      </c>
      <c r="C132" s="30"/>
      <c r="D132" s="31"/>
      <c r="E132" s="31"/>
      <c r="F132" s="31"/>
      <c r="G132" s="32"/>
      <c r="H132" s="32"/>
      <c r="I132" s="32"/>
      <c r="J132" s="32"/>
      <c r="K132" s="18"/>
      <c r="L132" s="23"/>
      <c r="M132" s="23"/>
      <c r="N132" s="23"/>
      <c r="O132" s="23"/>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25" customFormat="1" ht="16.5" customHeight="1">
      <c r="A133" s="19" t="s">
        <v>182</v>
      </c>
      <c r="B133" s="33" t="s">
        <v>122</v>
      </c>
      <c r="C133" s="30"/>
      <c r="D133" s="31"/>
      <c r="E133" s="31"/>
      <c r="F133" s="31"/>
      <c r="G133" s="32"/>
      <c r="H133" s="32">
        <f t="shared" si="39"/>
        <v>0</v>
      </c>
      <c r="I133" s="32"/>
      <c r="J133" s="4"/>
      <c r="K133" s="18"/>
      <c r="L133" s="23"/>
      <c r="M133" s="23"/>
      <c r="N133" s="23"/>
      <c r="O133" s="23"/>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19" ht="16.5" customHeight="1">
      <c r="A134" s="34" t="s">
        <v>183</v>
      </c>
      <c r="B134" s="64" t="s">
        <v>184</v>
      </c>
      <c r="C134" s="21">
        <f aca="true" t="shared" si="42" ref="C134:H134">+C135+C136+C137+C138</f>
        <v>0</v>
      </c>
      <c r="D134" s="21">
        <f t="shared" si="42"/>
        <v>2017000</v>
      </c>
      <c r="E134" s="21">
        <f t="shared" si="42"/>
        <v>1943000</v>
      </c>
      <c r="F134" s="21">
        <f t="shared" si="42"/>
        <v>0</v>
      </c>
      <c r="G134" s="21">
        <f t="shared" si="42"/>
        <v>537468.8</v>
      </c>
      <c r="H134" s="21">
        <f t="shared" si="42"/>
        <v>537468.8</v>
      </c>
      <c r="I134" s="21"/>
      <c r="K134" s="18"/>
      <c r="L134" s="23"/>
      <c r="M134" s="23"/>
      <c r="N134" s="23"/>
      <c r="O134" s="23"/>
      <c r="P134" s="24"/>
      <c r="Q134" s="24"/>
      <c r="R134" s="24"/>
      <c r="S134" s="24"/>
    </row>
    <row r="135" spans="1:19" ht="16.5" customHeight="1">
      <c r="A135" s="34" t="s">
        <v>185</v>
      </c>
      <c r="B135" s="29" t="s">
        <v>127</v>
      </c>
      <c r="C135" s="30"/>
      <c r="D135" s="31">
        <v>2017000</v>
      </c>
      <c r="E135" s="31">
        <v>1943000</v>
      </c>
      <c r="F135" s="31"/>
      <c r="G135" s="32">
        <v>537468.8</v>
      </c>
      <c r="H135" s="32">
        <f t="shared" si="39"/>
        <v>537468.8</v>
      </c>
      <c r="I135" s="32"/>
      <c r="K135" s="18"/>
      <c r="L135" s="23"/>
      <c r="M135" s="23"/>
      <c r="N135" s="23"/>
      <c r="O135" s="23"/>
      <c r="P135" s="24"/>
      <c r="Q135" s="24"/>
      <c r="R135" s="24"/>
      <c r="S135" s="24"/>
    </row>
    <row r="136" spans="1:255" ht="30">
      <c r="A136" s="34"/>
      <c r="B136" s="29" t="s">
        <v>186</v>
      </c>
      <c r="C136" s="30"/>
      <c r="D136" s="31"/>
      <c r="E136" s="31"/>
      <c r="F136" s="31"/>
      <c r="G136" s="32"/>
      <c r="H136" s="32"/>
      <c r="I136" s="32"/>
      <c r="J136" s="22"/>
      <c r="K136" s="18"/>
      <c r="L136" s="23"/>
      <c r="M136" s="23"/>
      <c r="N136" s="23"/>
      <c r="O136" s="23"/>
      <c r="P136" s="24"/>
      <c r="Q136" s="24"/>
      <c r="R136" s="24"/>
      <c r="S136" s="24"/>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row>
    <row r="137" spans="1:19" ht="30">
      <c r="A137" s="34" t="s">
        <v>187</v>
      </c>
      <c r="B137" s="29" t="s">
        <v>188</v>
      </c>
      <c r="C137" s="30"/>
      <c r="D137" s="31"/>
      <c r="E137" s="31"/>
      <c r="F137" s="31"/>
      <c r="G137" s="32"/>
      <c r="H137" s="32"/>
      <c r="I137" s="32"/>
      <c r="K137" s="18"/>
      <c r="L137" s="23"/>
      <c r="M137" s="23"/>
      <c r="N137" s="23"/>
      <c r="O137" s="23"/>
      <c r="P137" s="24"/>
      <c r="Q137" s="24"/>
      <c r="R137" s="24"/>
      <c r="S137" s="24"/>
    </row>
    <row r="138" spans="1:19" ht="30">
      <c r="A138" s="34" t="s">
        <v>189</v>
      </c>
      <c r="B138" s="29" t="s">
        <v>190</v>
      </c>
      <c r="C138" s="30"/>
      <c r="D138" s="31"/>
      <c r="E138" s="31"/>
      <c r="F138" s="31"/>
      <c r="G138" s="32"/>
      <c r="H138" s="32"/>
      <c r="I138" s="32"/>
      <c r="K138" s="18"/>
      <c r="L138" s="23"/>
      <c r="M138" s="23"/>
      <c r="N138" s="23"/>
      <c r="O138" s="23"/>
      <c r="P138" s="24"/>
      <c r="Q138" s="24"/>
      <c r="R138" s="24"/>
      <c r="S138" s="24"/>
    </row>
    <row r="139" spans="1:255" s="25" customFormat="1" ht="15">
      <c r="A139" s="19" t="s">
        <v>191</v>
      </c>
      <c r="B139" s="33" t="s">
        <v>122</v>
      </c>
      <c r="C139" s="30"/>
      <c r="D139" s="31"/>
      <c r="E139" s="31"/>
      <c r="F139" s="31"/>
      <c r="G139" s="32"/>
      <c r="H139" s="32"/>
      <c r="I139" s="32"/>
      <c r="J139" s="4"/>
      <c r="K139" s="18"/>
      <c r="L139" s="23"/>
      <c r="M139" s="23"/>
      <c r="N139" s="23"/>
      <c r="O139" s="23"/>
      <c r="P139" s="24"/>
      <c r="Q139" s="24"/>
      <c r="R139" s="24"/>
      <c r="S139" s="24"/>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15" ht="15">
      <c r="A140" s="34"/>
      <c r="B140" s="64" t="s">
        <v>192</v>
      </c>
      <c r="C140" s="30">
        <f aca="true" t="shared" si="43" ref="C140:H140">+C141+C143+C142</f>
        <v>0</v>
      </c>
      <c r="D140" s="30">
        <f t="shared" si="43"/>
        <v>292000</v>
      </c>
      <c r="E140" s="30">
        <f t="shared" si="43"/>
        <v>292000</v>
      </c>
      <c r="F140" s="30">
        <f t="shared" si="43"/>
        <v>0</v>
      </c>
      <c r="G140" s="30">
        <f t="shared" si="43"/>
        <v>75214</v>
      </c>
      <c r="H140" s="30">
        <f t="shared" si="43"/>
        <v>75214</v>
      </c>
      <c r="I140" s="30"/>
      <c r="K140" s="18"/>
      <c r="L140" s="23"/>
      <c r="M140" s="23"/>
      <c r="N140" s="23"/>
      <c r="O140" s="23"/>
    </row>
    <row r="141" spans="1:15" ht="16.5" customHeight="1">
      <c r="A141" s="34"/>
      <c r="B141" s="59" t="s">
        <v>172</v>
      </c>
      <c r="C141" s="30"/>
      <c r="D141" s="31">
        <v>292000</v>
      </c>
      <c r="E141" s="31">
        <v>292000</v>
      </c>
      <c r="F141" s="31"/>
      <c r="G141" s="32">
        <v>75214</v>
      </c>
      <c r="H141" s="32">
        <f>G141-I141</f>
        <v>75214</v>
      </c>
      <c r="I141" s="32"/>
      <c r="K141" s="18"/>
      <c r="L141" s="23"/>
      <c r="M141" s="23"/>
      <c r="N141" s="23"/>
      <c r="O141" s="23"/>
    </row>
    <row r="142" spans="1:15" ht="16.5" customHeight="1">
      <c r="A142" s="34"/>
      <c r="B142" s="59" t="s">
        <v>178</v>
      </c>
      <c r="C142" s="30"/>
      <c r="D142" s="31"/>
      <c r="E142" s="31"/>
      <c r="F142" s="31"/>
      <c r="G142" s="32"/>
      <c r="H142" s="32"/>
      <c r="I142" s="32"/>
      <c r="K142" s="18"/>
      <c r="L142" s="23"/>
      <c r="M142" s="23"/>
      <c r="N142" s="23"/>
      <c r="O142" s="23"/>
    </row>
    <row r="143" spans="1:15" ht="16.5" customHeight="1">
      <c r="A143" s="34"/>
      <c r="B143" s="59" t="s">
        <v>181</v>
      </c>
      <c r="C143" s="30"/>
      <c r="D143" s="31"/>
      <c r="E143" s="31"/>
      <c r="F143" s="31"/>
      <c r="G143" s="32"/>
      <c r="H143" s="32"/>
      <c r="I143" s="32"/>
      <c r="K143" s="18"/>
      <c r="L143" s="23"/>
      <c r="M143" s="23"/>
      <c r="N143" s="23"/>
      <c r="O143" s="23"/>
    </row>
    <row r="144" spans="1:15" ht="16.5" customHeight="1">
      <c r="A144" s="34"/>
      <c r="B144" s="33" t="s">
        <v>122</v>
      </c>
      <c r="C144" s="30"/>
      <c r="D144" s="31"/>
      <c r="E144" s="31"/>
      <c r="F144" s="31"/>
      <c r="G144" s="32"/>
      <c r="H144" s="32"/>
      <c r="I144" s="32"/>
      <c r="K144" s="18"/>
      <c r="L144" s="23"/>
      <c r="M144" s="23"/>
      <c r="N144" s="23"/>
      <c r="O144" s="23"/>
    </row>
    <row r="145" spans="1:15" ht="16.5" customHeight="1">
      <c r="A145" s="34"/>
      <c r="B145" s="33" t="s">
        <v>193</v>
      </c>
      <c r="C145" s="30"/>
      <c r="D145" s="31">
        <v>42000</v>
      </c>
      <c r="E145" s="31">
        <v>48000</v>
      </c>
      <c r="F145" s="31"/>
      <c r="G145" s="49">
        <v>19750</v>
      </c>
      <c r="H145" s="32">
        <f>G145-I145</f>
        <v>19750</v>
      </c>
      <c r="I145" s="49"/>
      <c r="K145" s="18"/>
      <c r="L145" s="23"/>
      <c r="M145" s="23"/>
      <c r="N145" s="23"/>
      <c r="O145" s="23"/>
    </row>
    <row r="146" spans="1:15" ht="16.5" customHeight="1">
      <c r="A146" s="34"/>
      <c r="B146" s="33" t="s">
        <v>122</v>
      </c>
      <c r="C146" s="30"/>
      <c r="D146" s="31"/>
      <c r="E146" s="31"/>
      <c r="F146" s="31"/>
      <c r="G146" s="49"/>
      <c r="H146" s="49"/>
      <c r="I146" s="49"/>
      <c r="K146" s="18"/>
      <c r="L146" s="23"/>
      <c r="M146" s="23"/>
      <c r="N146" s="23"/>
      <c r="O146" s="23"/>
    </row>
    <row r="147" spans="1:15" ht="16.5" customHeight="1">
      <c r="A147" s="34"/>
      <c r="B147" s="26" t="s">
        <v>194</v>
      </c>
      <c r="C147" s="27">
        <f aca="true" t="shared" si="44" ref="C147:H147">+C148+C155</f>
        <v>0</v>
      </c>
      <c r="D147" s="27">
        <f t="shared" si="44"/>
        <v>24386000</v>
      </c>
      <c r="E147" s="27">
        <f t="shared" si="44"/>
        <v>22944000</v>
      </c>
      <c r="F147" s="27">
        <f t="shared" si="44"/>
        <v>0</v>
      </c>
      <c r="G147" s="27">
        <f t="shared" si="44"/>
        <v>6685600</v>
      </c>
      <c r="H147" s="27">
        <f t="shared" si="44"/>
        <v>6685600</v>
      </c>
      <c r="I147" s="27"/>
      <c r="K147" s="18"/>
      <c r="L147" s="23"/>
      <c r="M147" s="23"/>
      <c r="N147" s="23"/>
      <c r="O147" s="23"/>
    </row>
    <row r="148" spans="1:15" ht="16.5" customHeight="1">
      <c r="A148" s="34"/>
      <c r="B148" s="26" t="s">
        <v>195</v>
      </c>
      <c r="C148" s="30">
        <f aca="true" t="shared" si="45" ref="C148:H148">C149+C152+C151+C153+C150</f>
        <v>0</v>
      </c>
      <c r="D148" s="30">
        <f t="shared" si="45"/>
        <v>24386000</v>
      </c>
      <c r="E148" s="30">
        <f t="shared" si="45"/>
        <v>22944000</v>
      </c>
      <c r="F148" s="30">
        <f t="shared" si="45"/>
        <v>0</v>
      </c>
      <c r="G148" s="30">
        <f t="shared" si="45"/>
        <v>6685600</v>
      </c>
      <c r="H148" s="30">
        <f t="shared" si="45"/>
        <v>6685600</v>
      </c>
      <c r="I148" s="30"/>
      <c r="K148" s="18"/>
      <c r="L148" s="23"/>
      <c r="M148" s="23"/>
      <c r="N148" s="23"/>
      <c r="O148" s="23"/>
    </row>
    <row r="149" spans="1:15" ht="16.5" customHeight="1">
      <c r="A149" s="34"/>
      <c r="B149" s="29" t="s">
        <v>127</v>
      </c>
      <c r="C149" s="30"/>
      <c r="D149" s="31">
        <v>24386000</v>
      </c>
      <c r="E149" s="31">
        <v>22944000</v>
      </c>
      <c r="F149" s="31"/>
      <c r="G149" s="32">
        <v>6685600</v>
      </c>
      <c r="H149" s="32">
        <f>G149-I149</f>
        <v>6685600</v>
      </c>
      <c r="I149" s="32"/>
      <c r="K149" s="18"/>
      <c r="L149" s="23"/>
      <c r="M149" s="23"/>
      <c r="N149" s="23"/>
      <c r="O149" s="23"/>
    </row>
    <row r="150" spans="1:15" ht="16.5" customHeight="1">
      <c r="A150" s="34"/>
      <c r="B150" s="59" t="s">
        <v>178</v>
      </c>
      <c r="C150" s="30"/>
      <c r="D150" s="31">
        <v>0</v>
      </c>
      <c r="E150" s="31">
        <v>0</v>
      </c>
      <c r="F150" s="31"/>
      <c r="G150" s="32"/>
      <c r="H150" s="32"/>
      <c r="I150" s="32"/>
      <c r="K150" s="18"/>
      <c r="L150" s="23"/>
      <c r="M150" s="23"/>
      <c r="N150" s="23"/>
      <c r="O150" s="23"/>
    </row>
    <row r="151" spans="1:15" ht="16.5" customHeight="1">
      <c r="A151" s="34"/>
      <c r="B151" s="29" t="s">
        <v>196</v>
      </c>
      <c r="C151" s="30"/>
      <c r="D151" s="31"/>
      <c r="E151" s="31"/>
      <c r="F151" s="31"/>
      <c r="G151" s="32"/>
      <c r="H151" s="32"/>
      <c r="I151" s="32"/>
      <c r="K151" s="18"/>
      <c r="L151" s="23"/>
      <c r="M151" s="23"/>
      <c r="N151" s="23"/>
      <c r="O151" s="23"/>
    </row>
    <row r="152" spans="1:15" ht="30">
      <c r="A152" s="34"/>
      <c r="B152" s="29" t="s">
        <v>197</v>
      </c>
      <c r="C152" s="30"/>
      <c r="D152" s="31"/>
      <c r="E152" s="31"/>
      <c r="F152" s="31"/>
      <c r="G152" s="49"/>
      <c r="H152" s="49"/>
      <c r="I152" s="49"/>
      <c r="K152" s="18"/>
      <c r="L152" s="23"/>
      <c r="M152" s="23"/>
      <c r="N152" s="23"/>
      <c r="O152" s="23"/>
    </row>
    <row r="153" spans="1:15" ht="15">
      <c r="A153" s="34"/>
      <c r="B153" s="67" t="s">
        <v>198</v>
      </c>
      <c r="C153" s="30"/>
      <c r="D153" s="31"/>
      <c r="E153" s="31"/>
      <c r="F153" s="31"/>
      <c r="G153" s="32"/>
      <c r="H153" s="32"/>
      <c r="I153" s="32"/>
      <c r="K153" s="18"/>
      <c r="L153" s="23"/>
      <c r="M153" s="23"/>
      <c r="N153" s="23"/>
      <c r="O153" s="23"/>
    </row>
    <row r="154" spans="1:15" ht="15">
      <c r="A154" s="34"/>
      <c r="B154" s="33" t="s">
        <v>122</v>
      </c>
      <c r="C154" s="30"/>
      <c r="D154" s="31"/>
      <c r="E154" s="31"/>
      <c r="F154" s="31"/>
      <c r="G154" s="32"/>
      <c r="H154" s="32"/>
      <c r="I154" s="32"/>
      <c r="K154" s="18"/>
      <c r="L154" s="23"/>
      <c r="M154" s="23"/>
      <c r="N154" s="23"/>
      <c r="O154" s="23"/>
    </row>
    <row r="155" spans="1:15" ht="15">
      <c r="A155" s="34"/>
      <c r="B155" s="26" t="s">
        <v>199</v>
      </c>
      <c r="C155" s="30">
        <f aca="true" t="shared" si="46" ref="C155:H155">C156+C157+C158</f>
        <v>0</v>
      </c>
      <c r="D155" s="30">
        <f t="shared" si="46"/>
        <v>0</v>
      </c>
      <c r="E155" s="30">
        <f t="shared" si="46"/>
        <v>0</v>
      </c>
      <c r="F155" s="30">
        <f t="shared" si="46"/>
        <v>0</v>
      </c>
      <c r="G155" s="30">
        <f t="shared" si="46"/>
        <v>0</v>
      </c>
      <c r="H155" s="30">
        <f t="shared" si="46"/>
        <v>0</v>
      </c>
      <c r="I155" s="30"/>
      <c r="K155" s="18"/>
      <c r="L155" s="23"/>
      <c r="M155" s="23"/>
      <c r="N155" s="23"/>
      <c r="O155" s="23"/>
    </row>
    <row r="156" spans="1:15" ht="16.5" customHeight="1">
      <c r="A156" s="34"/>
      <c r="B156" s="29" t="s">
        <v>127</v>
      </c>
      <c r="C156" s="30"/>
      <c r="D156" s="31"/>
      <c r="E156" s="31"/>
      <c r="F156" s="31"/>
      <c r="G156" s="32"/>
      <c r="H156" s="32"/>
      <c r="I156" s="32"/>
      <c r="K156" s="18"/>
      <c r="L156" s="23"/>
      <c r="M156" s="23"/>
      <c r="N156" s="23"/>
      <c r="O156" s="23"/>
    </row>
    <row r="157" spans="1:15" ht="16.5" customHeight="1">
      <c r="A157" s="34"/>
      <c r="B157" s="59" t="s">
        <v>178</v>
      </c>
      <c r="C157" s="30"/>
      <c r="D157" s="31"/>
      <c r="E157" s="31"/>
      <c r="F157" s="31"/>
      <c r="G157" s="32"/>
      <c r="H157" s="32"/>
      <c r="I157" s="32"/>
      <c r="K157" s="18"/>
      <c r="L157" s="23"/>
      <c r="M157" s="23"/>
      <c r="N157" s="23"/>
      <c r="O157" s="23"/>
    </row>
    <row r="158" spans="1:15" ht="16.5" customHeight="1">
      <c r="A158" s="34"/>
      <c r="B158" s="68" t="s">
        <v>200</v>
      </c>
      <c r="C158" s="30"/>
      <c r="D158" s="31"/>
      <c r="E158" s="31"/>
      <c r="F158" s="31"/>
      <c r="G158" s="32"/>
      <c r="H158" s="32"/>
      <c r="I158" s="32"/>
      <c r="K158" s="18"/>
      <c r="L158" s="23"/>
      <c r="M158" s="23"/>
      <c r="N158" s="23"/>
      <c r="O158" s="23"/>
    </row>
    <row r="159" spans="1:15" ht="16.5" customHeight="1">
      <c r="A159" s="34"/>
      <c r="B159" s="33" t="s">
        <v>122</v>
      </c>
      <c r="C159" s="30"/>
      <c r="D159" s="31"/>
      <c r="E159" s="31"/>
      <c r="F159" s="31"/>
      <c r="G159" s="32"/>
      <c r="H159" s="32"/>
      <c r="I159" s="32"/>
      <c r="K159" s="18"/>
      <c r="L159" s="23"/>
      <c r="M159" s="23"/>
      <c r="N159" s="23"/>
      <c r="O159" s="23"/>
    </row>
    <row r="160" spans="1:15" ht="16.5" customHeight="1">
      <c r="A160" s="34"/>
      <c r="B160" s="33" t="s">
        <v>201</v>
      </c>
      <c r="C160" s="30"/>
      <c r="D160" s="31">
        <v>82000</v>
      </c>
      <c r="E160" s="31">
        <v>83000</v>
      </c>
      <c r="F160" s="31"/>
      <c r="G160" s="32">
        <v>16000</v>
      </c>
      <c r="H160" s="32">
        <f>G160-I160</f>
        <v>16000</v>
      </c>
      <c r="I160" s="32"/>
      <c r="K160" s="18"/>
      <c r="L160" s="23"/>
      <c r="M160" s="23"/>
      <c r="N160" s="23"/>
      <c r="O160" s="23"/>
    </row>
    <row r="161" spans="1:15" ht="16.5" customHeight="1">
      <c r="A161" s="34"/>
      <c r="B161" s="33" t="s">
        <v>122</v>
      </c>
      <c r="C161" s="30"/>
      <c r="D161" s="31"/>
      <c r="E161" s="31"/>
      <c r="F161" s="31"/>
      <c r="G161" s="32"/>
      <c r="H161" s="32"/>
      <c r="I161" s="32"/>
      <c r="K161" s="18"/>
      <c r="L161" s="23"/>
      <c r="M161" s="23"/>
      <c r="N161" s="23"/>
      <c r="O161" s="23"/>
    </row>
    <row r="162" spans="1:15" ht="16.5" customHeight="1">
      <c r="A162" s="34"/>
      <c r="B162" s="33" t="s">
        <v>202</v>
      </c>
      <c r="C162" s="30"/>
      <c r="D162" s="31">
        <v>0</v>
      </c>
      <c r="E162" s="31">
        <v>0</v>
      </c>
      <c r="F162" s="31"/>
      <c r="G162" s="32">
        <v>0</v>
      </c>
      <c r="H162" s="32">
        <v>0</v>
      </c>
      <c r="I162" s="32"/>
      <c r="K162" s="18"/>
      <c r="L162" s="23"/>
      <c r="M162" s="23"/>
      <c r="N162" s="23"/>
      <c r="O162" s="23"/>
    </row>
    <row r="163" spans="1:15" ht="16.5" customHeight="1">
      <c r="A163" s="34"/>
      <c r="B163" s="33" t="s">
        <v>122</v>
      </c>
      <c r="C163" s="30"/>
      <c r="D163" s="31"/>
      <c r="E163" s="31"/>
      <c r="F163" s="31"/>
      <c r="G163" s="32"/>
      <c r="H163" s="32"/>
      <c r="I163" s="32"/>
      <c r="K163" s="18"/>
      <c r="L163" s="23"/>
      <c r="M163" s="23"/>
      <c r="N163" s="23"/>
      <c r="O163" s="23"/>
    </row>
    <row r="164" spans="1:15" ht="16.5" customHeight="1">
      <c r="A164" s="34"/>
      <c r="B164" s="26" t="s">
        <v>203</v>
      </c>
      <c r="C164" s="30">
        <f aca="true" t="shared" si="47" ref="C164:H164">C78+C87+C100+C116+C118+C120+C125+C129+C133+C139+C144+C146+C154+C159+C161+C163</f>
        <v>0</v>
      </c>
      <c r="D164" s="30">
        <f t="shared" si="47"/>
        <v>0</v>
      </c>
      <c r="E164" s="30">
        <f t="shared" si="47"/>
        <v>0</v>
      </c>
      <c r="F164" s="30">
        <f t="shared" si="47"/>
        <v>0</v>
      </c>
      <c r="G164" s="30">
        <f>G78+G87+G100+G116+G118+G120+G125+G129+G133+G139+G144+G146+G154+G159+G161+G163</f>
        <v>-2046.9</v>
      </c>
      <c r="H164" s="30">
        <f t="shared" si="47"/>
        <v>-2046.9</v>
      </c>
      <c r="I164" s="30"/>
      <c r="K164" s="18"/>
      <c r="L164" s="23"/>
      <c r="M164" s="23"/>
      <c r="N164" s="23"/>
      <c r="O164" s="23"/>
    </row>
    <row r="165" spans="1:15" ht="30">
      <c r="A165" s="34"/>
      <c r="B165" s="26" t="s">
        <v>18</v>
      </c>
      <c r="C165" s="30">
        <f>C166</f>
        <v>0</v>
      </c>
      <c r="D165" s="30">
        <f aca="true" t="shared" si="48" ref="D165:H166">D166</f>
        <v>4025890</v>
      </c>
      <c r="E165" s="30">
        <f t="shared" si="48"/>
        <v>4025890</v>
      </c>
      <c r="F165" s="30">
        <f t="shared" si="48"/>
        <v>0</v>
      </c>
      <c r="G165" s="30">
        <f t="shared" si="48"/>
        <v>4025888</v>
      </c>
      <c r="H165" s="30">
        <f t="shared" si="48"/>
        <v>4025888</v>
      </c>
      <c r="I165" s="30"/>
      <c r="K165" s="18"/>
      <c r="L165" s="23"/>
      <c r="M165" s="23"/>
      <c r="N165" s="23"/>
      <c r="O165" s="23"/>
    </row>
    <row r="166" spans="1:15" ht="16.5" customHeight="1">
      <c r="A166" s="34"/>
      <c r="B166" s="26" t="s">
        <v>204</v>
      </c>
      <c r="C166" s="30">
        <f>C167</f>
        <v>0</v>
      </c>
      <c r="D166" s="30">
        <f t="shared" si="48"/>
        <v>4025890</v>
      </c>
      <c r="E166" s="30">
        <f t="shared" si="48"/>
        <v>4025890</v>
      </c>
      <c r="F166" s="30">
        <f t="shared" si="48"/>
        <v>0</v>
      </c>
      <c r="G166" s="30">
        <f t="shared" si="48"/>
        <v>4025888</v>
      </c>
      <c r="H166" s="30">
        <f t="shared" si="48"/>
        <v>4025888</v>
      </c>
      <c r="I166" s="30"/>
      <c r="K166" s="18"/>
      <c r="L166" s="23"/>
      <c r="M166" s="23"/>
      <c r="N166" s="23"/>
      <c r="O166" s="23"/>
    </row>
    <row r="167" spans="1:15" ht="16.5" customHeight="1">
      <c r="A167" s="34"/>
      <c r="B167" s="26" t="s">
        <v>205</v>
      </c>
      <c r="C167" s="30">
        <f aca="true" t="shared" si="49" ref="C167:H167">C168+C169+C170</f>
        <v>0</v>
      </c>
      <c r="D167" s="30">
        <f t="shared" si="49"/>
        <v>4025890</v>
      </c>
      <c r="E167" s="30">
        <f t="shared" si="49"/>
        <v>4025890</v>
      </c>
      <c r="F167" s="30">
        <f t="shared" si="49"/>
        <v>0</v>
      </c>
      <c r="G167" s="30">
        <f t="shared" si="49"/>
        <v>4025888</v>
      </c>
      <c r="H167" s="30">
        <f t="shared" si="49"/>
        <v>4025888</v>
      </c>
      <c r="I167" s="30"/>
      <c r="K167" s="18"/>
      <c r="L167" s="23"/>
      <c r="M167" s="23"/>
      <c r="N167" s="23"/>
      <c r="O167" s="23"/>
    </row>
    <row r="168" spans="1:15" ht="90">
      <c r="A168" s="34"/>
      <c r="B168" s="33" t="s">
        <v>206</v>
      </c>
      <c r="C168" s="30"/>
      <c r="D168" s="31"/>
      <c r="E168" s="31"/>
      <c r="F168" s="31"/>
      <c r="G168" s="32"/>
      <c r="H168" s="32"/>
      <c r="I168" s="32"/>
      <c r="K168" s="18"/>
      <c r="L168" s="23"/>
      <c r="M168" s="23"/>
      <c r="N168" s="23"/>
      <c r="O168" s="23"/>
    </row>
    <row r="169" spans="1:15" ht="60">
      <c r="A169" s="34"/>
      <c r="B169" s="33" t="s">
        <v>207</v>
      </c>
      <c r="C169" s="30"/>
      <c r="D169" s="31"/>
      <c r="E169" s="31"/>
      <c r="F169" s="31"/>
      <c r="G169" s="32"/>
      <c r="H169" s="32"/>
      <c r="I169" s="32"/>
      <c r="K169" s="18"/>
      <c r="L169" s="23"/>
      <c r="M169" s="23"/>
      <c r="N169" s="23"/>
      <c r="O169" s="23"/>
    </row>
    <row r="170" spans="1:15" ht="15">
      <c r="A170" s="34"/>
      <c r="B170" s="33" t="s">
        <v>208</v>
      </c>
      <c r="C170" s="30"/>
      <c r="D170" s="31">
        <v>4025890</v>
      </c>
      <c r="E170" s="31">
        <v>4025890</v>
      </c>
      <c r="F170" s="31"/>
      <c r="G170" s="32">
        <v>4025888</v>
      </c>
      <c r="H170" s="32">
        <v>4025888</v>
      </c>
      <c r="I170" s="32"/>
      <c r="K170" s="18"/>
      <c r="L170" s="23"/>
      <c r="M170" s="23"/>
      <c r="N170" s="23"/>
      <c r="O170" s="23"/>
    </row>
    <row r="171" spans="1:15" ht="15">
      <c r="A171" s="34"/>
      <c r="B171" s="69" t="s">
        <v>209</v>
      </c>
      <c r="C171" s="42">
        <f>+C172</f>
        <v>0</v>
      </c>
      <c r="D171" s="42">
        <f aca="true" t="shared" si="50" ref="D171:H173">+D172</f>
        <v>7699000</v>
      </c>
      <c r="E171" s="42">
        <f t="shared" si="50"/>
        <v>7699000</v>
      </c>
      <c r="F171" s="42">
        <f t="shared" si="50"/>
        <v>0</v>
      </c>
      <c r="G171" s="42">
        <f t="shared" si="50"/>
        <v>749515</v>
      </c>
      <c r="H171" s="42">
        <f t="shared" si="50"/>
        <v>749515</v>
      </c>
      <c r="I171" s="42"/>
      <c r="K171" s="18"/>
      <c r="L171" s="23"/>
      <c r="M171" s="23"/>
      <c r="N171" s="23"/>
      <c r="O171" s="23"/>
    </row>
    <row r="172" spans="1:15" ht="15">
      <c r="A172" s="34"/>
      <c r="B172" s="69" t="s">
        <v>12</v>
      </c>
      <c r="C172" s="42">
        <f>+C173</f>
        <v>0</v>
      </c>
      <c r="D172" s="42">
        <f t="shared" si="50"/>
        <v>7699000</v>
      </c>
      <c r="E172" s="42">
        <f t="shared" si="50"/>
        <v>7699000</v>
      </c>
      <c r="F172" s="42">
        <f t="shared" si="50"/>
        <v>0</v>
      </c>
      <c r="G172" s="42">
        <f t="shared" si="50"/>
        <v>749515</v>
      </c>
      <c r="H172" s="42">
        <f t="shared" si="50"/>
        <v>749515</v>
      </c>
      <c r="I172" s="42"/>
      <c r="K172" s="18"/>
      <c r="L172" s="23"/>
      <c r="M172" s="23"/>
      <c r="N172" s="23"/>
      <c r="O172" s="23"/>
    </row>
    <row r="173" spans="1:15" ht="16.5" customHeight="1">
      <c r="A173" s="34"/>
      <c r="B173" s="26" t="s">
        <v>210</v>
      </c>
      <c r="C173" s="42">
        <f>+C174</f>
        <v>0</v>
      </c>
      <c r="D173" s="42">
        <f t="shared" si="50"/>
        <v>7699000</v>
      </c>
      <c r="E173" s="42">
        <f t="shared" si="50"/>
        <v>7699000</v>
      </c>
      <c r="F173" s="42">
        <f t="shared" si="50"/>
        <v>0</v>
      </c>
      <c r="G173" s="42">
        <f t="shared" si="50"/>
        <v>749515</v>
      </c>
      <c r="H173" s="42">
        <f t="shared" si="50"/>
        <v>749515</v>
      </c>
      <c r="I173" s="42"/>
      <c r="K173" s="18"/>
      <c r="L173" s="23"/>
      <c r="M173" s="23"/>
      <c r="N173" s="23"/>
      <c r="O173" s="23"/>
    </row>
    <row r="174" spans="1:15" ht="16.5" customHeight="1">
      <c r="A174" s="34"/>
      <c r="B174" s="69" t="s">
        <v>211</v>
      </c>
      <c r="C174" s="27">
        <f aca="true" t="shared" si="51" ref="C174:H174">C175</f>
        <v>0</v>
      </c>
      <c r="D174" s="27">
        <f t="shared" si="51"/>
        <v>7699000</v>
      </c>
      <c r="E174" s="27">
        <f t="shared" si="51"/>
        <v>7699000</v>
      </c>
      <c r="F174" s="27">
        <f t="shared" si="51"/>
        <v>0</v>
      </c>
      <c r="G174" s="27">
        <f t="shared" si="51"/>
        <v>749515</v>
      </c>
      <c r="H174" s="27">
        <f t="shared" si="51"/>
        <v>749515</v>
      </c>
      <c r="I174" s="27"/>
      <c r="K174" s="18"/>
      <c r="L174" s="23"/>
      <c r="M174" s="23"/>
      <c r="N174" s="23"/>
      <c r="O174" s="23"/>
    </row>
    <row r="175" spans="1:15" ht="16.5" customHeight="1">
      <c r="A175" s="34"/>
      <c r="B175" s="69" t="s">
        <v>212</v>
      </c>
      <c r="C175" s="27">
        <f aca="true" t="shared" si="52" ref="C175:H175">C177+C178+C179</f>
        <v>0</v>
      </c>
      <c r="D175" s="27">
        <f t="shared" si="52"/>
        <v>7699000</v>
      </c>
      <c r="E175" s="27">
        <f t="shared" si="52"/>
        <v>7699000</v>
      </c>
      <c r="F175" s="27">
        <f t="shared" si="52"/>
        <v>0</v>
      </c>
      <c r="G175" s="27">
        <f t="shared" si="52"/>
        <v>749515</v>
      </c>
      <c r="H175" s="27">
        <f t="shared" si="52"/>
        <v>749515</v>
      </c>
      <c r="I175" s="27"/>
      <c r="K175" s="18"/>
      <c r="L175" s="23"/>
      <c r="M175" s="23"/>
      <c r="N175" s="23"/>
      <c r="O175" s="23"/>
    </row>
    <row r="176" spans="1:15" ht="16.5" customHeight="1">
      <c r="A176" s="34"/>
      <c r="B176" s="69" t="s">
        <v>213</v>
      </c>
      <c r="C176" s="27">
        <f aca="true" t="shared" si="53" ref="C176:H176">C177</f>
        <v>0</v>
      </c>
      <c r="D176" s="27">
        <f t="shared" si="53"/>
        <v>4364000</v>
      </c>
      <c r="E176" s="27">
        <f t="shared" si="53"/>
        <v>4364000</v>
      </c>
      <c r="F176" s="27">
        <f t="shared" si="53"/>
        <v>0</v>
      </c>
      <c r="G176" s="27">
        <f t="shared" si="53"/>
        <v>427224</v>
      </c>
      <c r="H176" s="27">
        <f t="shared" si="53"/>
        <v>427224</v>
      </c>
      <c r="I176" s="27"/>
      <c r="K176" s="18"/>
      <c r="L176" s="23"/>
      <c r="M176" s="23"/>
      <c r="N176" s="23"/>
      <c r="O176" s="23"/>
    </row>
    <row r="177" spans="1:15" ht="16.5" customHeight="1">
      <c r="A177" s="34"/>
      <c r="B177" s="70" t="s">
        <v>214</v>
      </c>
      <c r="C177" s="30"/>
      <c r="D177" s="31">
        <v>4364000</v>
      </c>
      <c r="E177" s="31">
        <v>4364000</v>
      </c>
      <c r="F177" s="31"/>
      <c r="G177" s="32">
        <v>427224</v>
      </c>
      <c r="H177" s="32">
        <f>G177-I177</f>
        <v>427224</v>
      </c>
      <c r="I177" s="32"/>
      <c r="K177" s="18"/>
      <c r="L177" s="23"/>
      <c r="M177" s="23"/>
      <c r="N177" s="23"/>
      <c r="O177" s="23"/>
    </row>
    <row r="178" spans="1:15" ht="16.5" customHeight="1">
      <c r="A178" s="34"/>
      <c r="B178" s="70" t="s">
        <v>215</v>
      </c>
      <c r="C178" s="30"/>
      <c r="D178" s="31">
        <v>3335000</v>
      </c>
      <c r="E178" s="31">
        <v>3335000</v>
      </c>
      <c r="F178" s="31"/>
      <c r="G178" s="32">
        <v>322291</v>
      </c>
      <c r="H178" s="32">
        <f>G178-I178</f>
        <v>322291</v>
      </c>
      <c r="I178" s="32"/>
      <c r="K178" s="18"/>
      <c r="L178" s="23"/>
      <c r="M178" s="23"/>
      <c r="N178" s="23"/>
      <c r="O178" s="23"/>
    </row>
    <row r="179" spans="1:15" ht="16.5" customHeight="1">
      <c r="A179" s="34"/>
      <c r="B179" s="39" t="s">
        <v>216</v>
      </c>
      <c r="C179" s="30"/>
      <c r="D179" s="31">
        <v>0</v>
      </c>
      <c r="E179" s="31"/>
      <c r="F179" s="31"/>
      <c r="G179" s="32"/>
      <c r="H179" s="32"/>
      <c r="I179" s="32"/>
      <c r="K179" s="18"/>
      <c r="L179" s="23"/>
      <c r="M179" s="23"/>
      <c r="N179" s="23"/>
      <c r="O179" s="23"/>
    </row>
    <row r="180" spans="1:14" ht="16.5" customHeight="1">
      <c r="A180" s="34"/>
      <c r="I180" s="23"/>
      <c r="K180" s="18"/>
      <c r="L180" s="23"/>
      <c r="M180" s="23"/>
      <c r="N180" s="23"/>
    </row>
    <row r="181" ht="16.5" customHeight="1">
      <c r="A181" s="34"/>
    </row>
  </sheetData>
  <sheetProtection/>
  <protectedRanges>
    <protectedRange sqref="B2:B3 C1:C3" name="Zonă1_1_1"/>
    <protectedRange sqref="J53:J58 H52 J45:J49 H133 H61:H62 J80:J88 J37:J43 J119:J129 J51 J60:J64 H35 H44 J24:J34 J134:J135 H119:H120 H96 H89 J90:J116 G61 H117 G123 H123:H125 H127 H129 H131 H141 H144:H145 H149:H150 H154 H160:H163 H168:H170 H177:H178 H78 G54:I58 G98:I100 G135:I135 G71:J75 G24:I29 G112:I116 G31:I34 G38:I43 G46:I49 I61 G82:I87 G90:I95 G102:I110 I123 G137:J139" name="Zonă3_2_1"/>
    <protectedRange sqref="B1" name="Zonă1_1_1_1_1"/>
  </protectedRanges>
  <printOptions/>
  <pageMargins left="0.75" right="0.75" top="1" bottom="1" header="0.5" footer="0.5"/>
  <pageSetup horizontalDpi="600" verticalDpi="600" orientation="portrait" paperSize="9" scale="5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BURGHIU</dc:creator>
  <cp:keywords/>
  <dc:description/>
  <cp:lastModifiedBy>adrian.betiu</cp:lastModifiedBy>
  <cp:lastPrinted>2018-01-29T08:12:13Z</cp:lastPrinted>
  <dcterms:created xsi:type="dcterms:W3CDTF">2017-12-11T10:34:31Z</dcterms:created>
  <dcterms:modified xsi:type="dcterms:W3CDTF">2018-03-12T12:06:33Z</dcterms:modified>
  <cp:category/>
  <cp:version/>
  <cp:contentType/>
  <cp:contentStatus/>
</cp:coreProperties>
</file>